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1-01\HTT\"/>
    </mc:Choice>
  </mc:AlternateContent>
  <xr:revisionPtr revIDLastSave="0" documentId="13_ncr:1_{7146CBF2-ABBE-4BB8-8096-119883249E5E}" xr6:coauthVersionLast="45" xr6:coauthVersionMax="45" xr10:uidLastSave="{00000000-0000-0000-0000-000000000000}"/>
  <bookViews>
    <workbookView xWindow="-28920" yWindow="-120" windowWidth="29040" windowHeight="1584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4" i="11" s="1"/>
  <c r="G178" i="11"/>
  <c r="F178" i="11"/>
  <c r="G177" i="11"/>
  <c r="F177" i="11"/>
  <c r="G176" i="11"/>
  <c r="F176" i="11"/>
  <c r="G175" i="11"/>
  <c r="F175" i="11"/>
  <c r="G174" i="11"/>
  <c r="F174" i="11"/>
  <c r="G173" i="11"/>
  <c r="F173" i="11"/>
  <c r="G172" i="11"/>
  <c r="F172" i="11"/>
  <c r="G171" i="11"/>
  <c r="G179" i="11" s="1"/>
  <c r="F171" i="11"/>
  <c r="F179" i="11" s="1"/>
  <c r="D157" i="11"/>
  <c r="G162" i="11" s="1"/>
  <c r="C157" i="11"/>
  <c r="F162"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9" i="11"/>
  <c r="C55" i="11"/>
  <c r="C26" i="11"/>
  <c r="F158" i="10"/>
  <c r="F157" i="10"/>
  <c r="F156" i="10"/>
  <c r="F154" i="10"/>
  <c r="F153" i="10"/>
  <c r="C152" i="10"/>
  <c r="F159" i="10" s="1"/>
  <c r="F151" i="10"/>
  <c r="F150" i="10"/>
  <c r="F149" i="10"/>
  <c r="F152" i="10" s="1"/>
  <c r="F148" i="10"/>
  <c r="C82" i="10"/>
  <c r="C78" i="10"/>
  <c r="C49" i="10"/>
  <c r="C42" i="10"/>
  <c r="F39" i="10" s="1"/>
  <c r="F40" i="10"/>
  <c r="D37" i="10"/>
  <c r="G36" i="10" s="1"/>
  <c r="C37" i="10"/>
  <c r="F36" i="10"/>
  <c r="G35" i="10"/>
  <c r="F35" i="10"/>
  <c r="F34" i="10"/>
  <c r="G33" i="10"/>
  <c r="F33" i="10"/>
  <c r="F32" i="10"/>
  <c r="G31" i="10"/>
  <c r="F31" i="10"/>
  <c r="G30" i="10"/>
  <c r="F30" i="10"/>
  <c r="G29" i="10"/>
  <c r="F29" i="10"/>
  <c r="G28" i="10"/>
  <c r="F28" i="10"/>
  <c r="G27" i="10"/>
  <c r="F27" i="10"/>
  <c r="G26" i="10"/>
  <c r="F26" i="10"/>
  <c r="G25" i="10"/>
  <c r="F25" i="10"/>
  <c r="G24" i="10"/>
  <c r="F24" i="10"/>
  <c r="G23" i="10"/>
  <c r="F23" i="10"/>
  <c r="G22" i="10"/>
  <c r="F22" i="10"/>
  <c r="F37" i="10" s="1"/>
  <c r="G354" i="9"/>
  <c r="G352" i="9"/>
  <c r="D350" i="9"/>
  <c r="G356" i="9" s="1"/>
  <c r="C350" i="9"/>
  <c r="F356" i="9" s="1"/>
  <c r="G349" i="9"/>
  <c r="F349" i="9"/>
  <c r="G348" i="9"/>
  <c r="F348" i="9"/>
  <c r="G347" i="9"/>
  <c r="F347" i="9"/>
  <c r="G346" i="9"/>
  <c r="F346" i="9"/>
  <c r="G345" i="9"/>
  <c r="F345" i="9"/>
  <c r="G344" i="9"/>
  <c r="F344" i="9"/>
  <c r="G343" i="9"/>
  <c r="F343" i="9"/>
  <c r="G342" i="9"/>
  <c r="G350" i="9" s="1"/>
  <c r="F342" i="9"/>
  <c r="F350" i="9" s="1"/>
  <c r="G330" i="9"/>
  <c r="D328" i="9"/>
  <c r="G334" i="9" s="1"/>
  <c r="C328" i="9"/>
  <c r="F334" i="9" s="1"/>
  <c r="G327" i="9"/>
  <c r="F327" i="9"/>
  <c r="G326" i="9"/>
  <c r="F326" i="9"/>
  <c r="G325" i="9"/>
  <c r="F325" i="9"/>
  <c r="G324" i="9"/>
  <c r="F324" i="9"/>
  <c r="G323" i="9"/>
  <c r="F323" i="9"/>
  <c r="G322" i="9"/>
  <c r="F322" i="9"/>
  <c r="G321" i="9"/>
  <c r="F321" i="9"/>
  <c r="G320" i="9"/>
  <c r="G328" i="9" s="1"/>
  <c r="F320" i="9"/>
  <c r="F328" i="9" s="1"/>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G315" i="9" s="1"/>
  <c r="F291" i="9"/>
  <c r="F315" i="9" s="1"/>
  <c r="D249" i="9"/>
  <c r="G255" i="9" s="1"/>
  <c r="C249" i="9"/>
  <c r="F255" i="9" s="1"/>
  <c r="G248" i="9"/>
  <c r="G247" i="9"/>
  <c r="F247" i="9"/>
  <c r="G246" i="9"/>
  <c r="F246" i="9"/>
  <c r="G245" i="9"/>
  <c r="F245" i="9"/>
  <c r="G244" i="9"/>
  <c r="F244" i="9"/>
  <c r="G243" i="9"/>
  <c r="F243" i="9"/>
  <c r="G242" i="9"/>
  <c r="F242" i="9"/>
  <c r="G241" i="9"/>
  <c r="G249" i="9" s="1"/>
  <c r="F241" i="9"/>
  <c r="D227" i="9"/>
  <c r="G233" i="9" s="1"/>
  <c r="C227" i="9"/>
  <c r="F233" i="9" s="1"/>
  <c r="G226" i="9"/>
  <c r="G225" i="9"/>
  <c r="F225" i="9"/>
  <c r="G224" i="9"/>
  <c r="F224" i="9"/>
  <c r="G223" i="9"/>
  <c r="F223" i="9"/>
  <c r="G222" i="9"/>
  <c r="F222" i="9"/>
  <c r="G221" i="9"/>
  <c r="F221" i="9"/>
  <c r="G220" i="9"/>
  <c r="F220" i="9"/>
  <c r="G219" i="9"/>
  <c r="G227" i="9" s="1"/>
  <c r="F219" i="9"/>
  <c r="D214" i="9"/>
  <c r="G213" i="9" s="1"/>
  <c r="C214" i="9"/>
  <c r="F213" i="9" s="1"/>
  <c r="G212" i="9"/>
  <c r="F212" i="9"/>
  <c r="G211" i="9"/>
  <c r="G210" i="9"/>
  <c r="F210" i="9"/>
  <c r="G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s="1"/>
  <c r="C44" i="9"/>
  <c r="F36" i="9"/>
  <c r="D36" i="9"/>
  <c r="F28" i="9"/>
  <c r="D28" i="9"/>
  <c r="F23" i="9"/>
  <c r="F21" i="9"/>
  <c r="F19" i="9"/>
  <c r="F17" i="9"/>
  <c r="C15" i="9"/>
  <c r="F24" i="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09" i="8"/>
  <c r="C208" i="8"/>
  <c r="F214" i="8" s="1"/>
  <c r="C207" i="8"/>
  <c r="F205" i="8"/>
  <c r="F203" i="8"/>
  <c r="F201" i="8"/>
  <c r="F199" i="8"/>
  <c r="F197" i="8"/>
  <c r="F195" i="8"/>
  <c r="F194" i="8"/>
  <c r="F193" i="8"/>
  <c r="C179" i="8"/>
  <c r="F187" i="8" s="1"/>
  <c r="F174" i="8"/>
  <c r="D167" i="8"/>
  <c r="C167" i="8"/>
  <c r="F166" i="8" s="1"/>
  <c r="G166" i="8"/>
  <c r="G165" i="8"/>
  <c r="F165" i="8"/>
  <c r="G164" i="8"/>
  <c r="G167" i="8" s="1"/>
  <c r="G161" i="8"/>
  <c r="G159" i="8"/>
  <c r="G157" i="8"/>
  <c r="D155" i="8"/>
  <c r="G162" i="8" s="1"/>
  <c r="C155" i="8"/>
  <c r="F162" i="8" s="1"/>
  <c r="G154" i="8"/>
  <c r="G153" i="8"/>
  <c r="F153" i="8"/>
  <c r="G152" i="8"/>
  <c r="G151" i="8"/>
  <c r="F151" i="8"/>
  <c r="G150" i="8"/>
  <c r="G149" i="8"/>
  <c r="F149" i="8"/>
  <c r="G148" i="8"/>
  <c r="G147" i="8"/>
  <c r="F147" i="8"/>
  <c r="G146" i="8"/>
  <c r="G145" i="8"/>
  <c r="F145" i="8"/>
  <c r="G144" i="8"/>
  <c r="F144" i="8"/>
  <c r="G143" i="8"/>
  <c r="F143" i="8"/>
  <c r="G142" i="8"/>
  <c r="F142" i="8"/>
  <c r="G141" i="8"/>
  <c r="F141" i="8"/>
  <c r="G140" i="8"/>
  <c r="F140" i="8"/>
  <c r="G139" i="8"/>
  <c r="F139" i="8"/>
  <c r="G138" i="8"/>
  <c r="G155" i="8" s="1"/>
  <c r="F138" i="8"/>
  <c r="G135" i="8"/>
  <c r="G133" i="8"/>
  <c r="G131" i="8"/>
  <c r="D129" i="8"/>
  <c r="G136" i="8" s="1"/>
  <c r="C129" i="8"/>
  <c r="F136" i="8" s="1"/>
  <c r="G128" i="8"/>
  <c r="G127" i="8"/>
  <c r="F127" i="8"/>
  <c r="G126" i="8"/>
  <c r="G125" i="8"/>
  <c r="F125" i="8"/>
  <c r="G124" i="8"/>
  <c r="G123" i="8"/>
  <c r="F123" i="8"/>
  <c r="G122" i="8"/>
  <c r="G121" i="8"/>
  <c r="F121" i="8"/>
  <c r="G120" i="8"/>
  <c r="G119" i="8"/>
  <c r="F119" i="8"/>
  <c r="G118" i="8"/>
  <c r="G117" i="8"/>
  <c r="F117" i="8"/>
  <c r="G116" i="8"/>
  <c r="G115" i="8"/>
  <c r="F115" i="8"/>
  <c r="G114" i="8"/>
  <c r="G113" i="8"/>
  <c r="F113" i="8"/>
  <c r="G112" i="8"/>
  <c r="G129" i="8" s="1"/>
  <c r="D105" i="8"/>
  <c r="D104" i="8"/>
  <c r="D103" i="8"/>
  <c r="D102" i="8"/>
  <c r="D101" i="8"/>
  <c r="C100" i="8"/>
  <c r="F104" i="8" s="1"/>
  <c r="F98" i="8"/>
  <c r="D97" i="8"/>
  <c r="D96" i="8"/>
  <c r="F95" i="8"/>
  <c r="D95" i="8"/>
  <c r="F94" i="8"/>
  <c r="D94" i="8"/>
  <c r="D93" i="8"/>
  <c r="D100" i="8" s="1"/>
  <c r="G82" i="8"/>
  <c r="D82" i="8"/>
  <c r="G81" i="8"/>
  <c r="F81" i="8"/>
  <c r="D81" i="8"/>
  <c r="G80" i="8"/>
  <c r="F80" i="8"/>
  <c r="D80" i="8"/>
  <c r="G79" i="8"/>
  <c r="D79" i="8"/>
  <c r="G78" i="8"/>
  <c r="D78" i="8"/>
  <c r="C77" i="8"/>
  <c r="F79" i="8" s="1"/>
  <c r="G76" i="8"/>
  <c r="F76" i="8"/>
  <c r="D76" i="8"/>
  <c r="G75" i="8"/>
  <c r="F75" i="8"/>
  <c r="D75" i="8"/>
  <c r="G74" i="8"/>
  <c r="F74" i="8"/>
  <c r="D74" i="8"/>
  <c r="G73" i="8"/>
  <c r="D73" i="8"/>
  <c r="G72" i="8"/>
  <c r="G77" i="8" s="1"/>
  <c r="F72" i="8"/>
  <c r="D72" i="8"/>
  <c r="G71" i="8"/>
  <c r="F71" i="8"/>
  <c r="D71" i="8"/>
  <c r="G70" i="8"/>
  <c r="F70" i="8"/>
  <c r="D70" i="8"/>
  <c r="D77" i="8" s="1"/>
  <c r="F64" i="8"/>
  <c r="F60" i="8"/>
  <c r="C58" i="8"/>
  <c r="F62" i="8" s="1"/>
  <c r="F57" i="8"/>
  <c r="F53" i="8"/>
  <c r="D45" i="8"/>
  <c r="F292" i="8"/>
  <c r="D290" i="8"/>
  <c r="D292" i="8"/>
  <c r="C290" i="8"/>
  <c r="D300" i="8"/>
  <c r="D293" i="8"/>
  <c r="C292" i="8"/>
  <c r="C300" i="8"/>
  <c r="C293" i="8"/>
  <c r="G105" i="8" l="1"/>
  <c r="G101" i="8"/>
  <c r="G94" i="8"/>
  <c r="G102" i="8"/>
  <c r="G98" i="8"/>
  <c r="G95" i="8"/>
  <c r="G103" i="8"/>
  <c r="G96" i="8"/>
  <c r="G104" i="8"/>
  <c r="G99" i="8"/>
  <c r="G97" i="8"/>
  <c r="G93" i="8"/>
  <c r="F54" i="8"/>
  <c r="F58" i="8" s="1"/>
  <c r="F61" i="8"/>
  <c r="F56" i="8"/>
  <c r="F59" i="8"/>
  <c r="F63" i="8"/>
  <c r="F73" i="8"/>
  <c r="F77" i="8" s="1"/>
  <c r="F78" i="8"/>
  <c r="F82" i="8"/>
  <c r="F96" i="8"/>
  <c r="F103" i="8"/>
  <c r="F112" i="8"/>
  <c r="F114" i="8"/>
  <c r="F116" i="8"/>
  <c r="F118" i="8"/>
  <c r="F120" i="8"/>
  <c r="F122" i="8"/>
  <c r="F124" i="8"/>
  <c r="F126" i="8"/>
  <c r="F128" i="8"/>
  <c r="F131" i="8"/>
  <c r="F133" i="8"/>
  <c r="F135" i="8"/>
  <c r="F146" i="8"/>
  <c r="F155" i="8" s="1"/>
  <c r="F148" i="8"/>
  <c r="F150" i="8"/>
  <c r="F152" i="8"/>
  <c r="F154" i="8"/>
  <c r="F157" i="8"/>
  <c r="F159" i="8"/>
  <c r="F161" i="8"/>
  <c r="F164" i="8"/>
  <c r="F167" i="8" s="1"/>
  <c r="F177" i="8"/>
  <c r="F180" i="8"/>
  <c r="F184" i="8"/>
  <c r="F211" i="8"/>
  <c r="F215" i="8"/>
  <c r="F25" i="9"/>
  <c r="F228" i="9"/>
  <c r="F230" i="9"/>
  <c r="F232" i="9"/>
  <c r="F250" i="9"/>
  <c r="F252" i="9"/>
  <c r="F254" i="9"/>
  <c r="F329" i="9"/>
  <c r="F331" i="9"/>
  <c r="F333" i="9"/>
  <c r="F351" i="9"/>
  <c r="F353" i="9"/>
  <c r="F355" i="9"/>
  <c r="F41" i="10"/>
  <c r="F42" i="10" s="1"/>
  <c r="F159" i="11"/>
  <c r="F161" i="11"/>
  <c r="F163" i="11"/>
  <c r="F181" i="11"/>
  <c r="F183" i="11"/>
  <c r="F185" i="11"/>
  <c r="F102" i="8"/>
  <c r="F178" i="8"/>
  <c r="F181" i="8"/>
  <c r="F185" i="8"/>
  <c r="F198" i="8"/>
  <c r="F202" i="8"/>
  <c r="F206" i="8"/>
  <c r="F212" i="8"/>
  <c r="F18" i="9"/>
  <c r="F22" i="9"/>
  <c r="F26" i="9"/>
  <c r="G228" i="9"/>
  <c r="G230" i="9"/>
  <c r="G232" i="9"/>
  <c r="G250" i="9"/>
  <c r="G252" i="9"/>
  <c r="G254" i="9"/>
  <c r="G329" i="9"/>
  <c r="G331" i="9"/>
  <c r="G333" i="9"/>
  <c r="G351" i="9"/>
  <c r="G353" i="9"/>
  <c r="G355" i="9"/>
  <c r="G32" i="10"/>
  <c r="G37" i="10" s="1"/>
  <c r="G34" i="10"/>
  <c r="G159" i="11"/>
  <c r="G161" i="11"/>
  <c r="G163" i="11"/>
  <c r="G181" i="11"/>
  <c r="G183" i="11"/>
  <c r="G185" i="11"/>
  <c r="F101" i="8"/>
  <c r="F105" i="8"/>
  <c r="F130" i="8"/>
  <c r="F132" i="8"/>
  <c r="F134" i="8"/>
  <c r="F156" i="8"/>
  <c r="F158" i="8"/>
  <c r="F160" i="8"/>
  <c r="F182" i="8"/>
  <c r="F186" i="8"/>
  <c r="F213" i="8"/>
  <c r="F209" i="9"/>
  <c r="F214" i="9" s="1"/>
  <c r="F211" i="9"/>
  <c r="F226" i="9"/>
  <c r="F227" i="9" s="1"/>
  <c r="F229" i="9"/>
  <c r="F231" i="9"/>
  <c r="F248" i="9"/>
  <c r="F249" i="9" s="1"/>
  <c r="F251" i="9"/>
  <c r="F253" i="9"/>
  <c r="F330" i="9"/>
  <c r="F332" i="9"/>
  <c r="F352" i="9"/>
  <c r="F354" i="9"/>
  <c r="F155" i="10"/>
  <c r="F158" i="11"/>
  <c r="F160" i="11"/>
  <c r="F180" i="11"/>
  <c r="F182" i="11"/>
  <c r="F55" i="8"/>
  <c r="F93" i="8"/>
  <c r="F97" i="8"/>
  <c r="F99" i="8"/>
  <c r="G130" i="8"/>
  <c r="G132" i="8"/>
  <c r="G134" i="8"/>
  <c r="G156" i="8"/>
  <c r="G158" i="8"/>
  <c r="G160" i="8"/>
  <c r="F175" i="8"/>
  <c r="F179" i="8" s="1"/>
  <c r="F183" i="8"/>
  <c r="F196" i="8"/>
  <c r="F207" i="8" s="1"/>
  <c r="F200" i="8"/>
  <c r="F204" i="8"/>
  <c r="F210" i="8"/>
  <c r="F13" i="9"/>
  <c r="F15" i="9" s="1"/>
  <c r="F16" i="9"/>
  <c r="F20" i="9"/>
  <c r="G229" i="9"/>
  <c r="G231" i="9"/>
  <c r="G251" i="9"/>
  <c r="G253" i="9"/>
  <c r="G332" i="9"/>
  <c r="G158" i="11"/>
  <c r="G160" i="11"/>
  <c r="G180" i="11"/>
  <c r="G182" i="11"/>
  <c r="F208" i="8" l="1"/>
  <c r="F129" i="8"/>
  <c r="F100" i="8"/>
  <c r="G100" i="8"/>
</calcChain>
</file>

<file path=xl/sharedStrings.xml><?xml version="1.0" encoding="utf-8"?>
<sst xmlns="http://schemas.openxmlformats.org/spreadsheetml/2006/main" count="2505" uniqueCount="1814">
  <si>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</si>
  <si>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</si>
  <si>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</si>
  <si>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</si>
  <si>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</si>
  <si>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</si>
  <si>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</si>
  <si>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</si>
  <si>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</si>
  <si>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</si>
  <si>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</si>
  <si>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</si>
  <si>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</si>
  <si>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</si>
  <si>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</si>
  <si>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</si>
  <si>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</si>
  <si>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</si>
  <si>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</si>
  <si>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</si>
  <si>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</si>
  <si>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</si>
  <si>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</si>
  <si>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</si>
  <si>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</si>
  <si>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</si>
  <si>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</si>
  <si>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</si>
  <si>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</si>
  <si>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</si>
  <si>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</si>
  <si>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</si>
  <si>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</si>
  <si>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</si>
  <si>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</si>
  <si>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</si>
  <si>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</si>
  <si>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</si>
  <si>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</si>
  <si>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</si>
  <si>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</si>
  <si>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</si>
  <si>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</si>
  <si>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</si>
  <si>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</si>
  <si>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</si>
  <si>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</si>
  <si>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</si>
  <si>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</si>
  <si>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</si>
  <si>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</si>
  <si>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</si>
  <si>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</si>
  <si>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</si>
  <si>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</si>
  <si>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</si>
  <si>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</si>
  <si>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</si>
  <si>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</si>
  <si>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</si>
  <si>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</si>
  <si>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</si>
  <si>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</si>
  <si>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</si>
  <si>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</si>
  <si>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</si>
  <si>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</si>
  <si>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</si>
  <si>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</si>
  <si>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</si>
  <si>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</si>
  <si>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</si>
  <si>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</si>
  <si>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</si>
  <si>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</si>
  <si>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</si>
  <si>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</si>
  <si>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</si>
  <si>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</si>
  <si>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</si>
  <si>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</si>
  <si>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</si>
  <si>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</si>
  <si>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</si>
  <si>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</si>
  <si>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</si>
  <si>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</si>
  <si>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</si>
  <si>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</si>
  <si>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</si>
  <si>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</si>
  <si>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</si>
  <si>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</si>
  <si>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</si>
  <si>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</si>
  <si>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</si>
  <si>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</si>
  <si>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</si>
  <si>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</si>
  <si>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</si>
  <si>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</si>
  <si>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</si>
  <si>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</si>
  <si>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</si>
  <si>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</si>
  <si>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</si>
  <si>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</si>
  <si>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</si>
  <si>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</si>
  <si>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</si>
  <si>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</si>
  <si>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</si>
  <si>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</si>
  <si>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</si>
  <si>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</si>
  <si>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</si>
  <si>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</si>
  <si>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</si>
  <si>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</si>
  <si>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</si>
  <si>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</si>
  <si>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</si>
  <si>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</si>
  <si>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</si>
  <si>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</si>
  <si>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</si>
  <si>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</si>
  <si>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</si>
  <si>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</si>
  <si>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</si>
  <si>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</si>
  <si>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</si>
  <si>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</si>
  <si>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</si>
  <si>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</si>
  <si>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</si>
  <si>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</si>
  <si>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</si>
  <si>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</si>
  <si>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</si>
  <si>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</si>
  <si>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</si>
  <si>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</si>
  <si>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</si>
  <si>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</si>
  <si>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</si>
  <si>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</si>
  <si>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</si>
  <si>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</si>
  <si>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</si>
  <si>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</si>
  <si>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</si>
  <si>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</si>
  <si>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</si>
  <si>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</si>
  <si>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</si>
  <si>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</si>
  <si>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</si>
  <si>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</si>
  <si>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</si>
  <si>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</si>
  <si>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</si>
  <si>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</si>
  <si>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</si>
  <si>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</si>
  <si>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</si>
  <si>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</si>
  <si>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</si>
  <si>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</si>
  <si>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</si>
  <si>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</si>
  <si>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</si>
  <si>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</si>
  <si>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</si>
  <si>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</si>
  <si>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</si>
  <si>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</si>
  <si>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</si>
  <si>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</si>
  <si>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</si>
  <si>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</si>
  <si>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</si>
  <si>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</si>
  <si>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</si>
  <si>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</si>
  <si>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</si>
  <si>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</si>
  <si>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</si>
  <si>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</si>
  <si>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</si>
  <si>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</si>
  <si>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</si>
  <si>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</si>
  <si>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</si>
  <si>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</si>
  <si>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</si>
  <si>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</si>
  <si>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</si>
  <si>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</si>
  <si>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</si>
  <si>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</si>
  <si>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</si>
  <si>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</si>
  <si>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</si>
  <si>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</si>
  <si>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</si>
  <si>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</si>
  <si>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</si>
  <si>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</si>
  <si>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</si>
  <si>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</si>
  <si>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</si>
  <si>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</si>
  <si>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</si>
  <si>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</si>
  <si>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</si>
  <si>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</si>
  <si>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</si>
  <si>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</si>
  <si>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</si>
  <si>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</si>
  <si>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</si>
  <si>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</si>
  <si>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</si>
  <si>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</si>
  <si>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</si>
  <si>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</si>
  <si>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</si>
  <si>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</si>
  <si>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</si>
  <si>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</si>
  <si>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</si>
  <si>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</si>
  <si>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</si>
  <si>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</si>
  <si>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</si>
  <si>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</si>
  <si>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</si>
  <si>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</si>
  <si>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</si>
  <si>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</si>
  <si>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</si>
  <si>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</si>
  <si>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</si>
  <si>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</si>
  <si>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</si>
  <si>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</si>
  <si>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</si>
  <si>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</si>
  <si>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</si>
  <si>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</si>
  <si>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</si>
  <si>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</si>
  <si>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</si>
  <si>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</si>
  <si>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</si>
  <si>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</si>
  <si>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</si>
  <si>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</si>
  <si>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</si>
  <si>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</si>
  <si>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</si>
  <si>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</si>
  <si>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</si>
  <si>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</si>
  <si>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</si>
  <si>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</si>
  <si>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</si>
  <si>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</si>
  <si>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</si>
  <si>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</si>
  <si>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</si>
  <si>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</si>
  <si>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</si>
  <si>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</si>
  <si>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</si>
  <si>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</si>
  <si>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</si>
  <si>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</si>
  <si>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</si>
  <si>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</si>
  <si>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</si>
  <si>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</si>
  <si>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</si>
  <si>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</si>
  <si>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</si>
  <si>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</si>
  <si>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</si>
  <si>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</si>
  <si>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</si>
  <si>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</si>
  <si>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</si>
  <si>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</si>
  <si>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</si>
  <si>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</si>
  <si>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</si>
  <si>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</si>
  <si>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</si>
  <si>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</si>
  <si>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</si>
  <si>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</si>
  <si>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</si>
  <si>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</si>
  <si>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</si>
  <si>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</si>
  <si>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</si>
  <si>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</si>
  <si>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</si>
  <si>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</si>
  <si>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</si>
  <si>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</si>
  <si>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</si>
  <si>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</si>
  <si>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</si>
  <si>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</si>
  <si>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</si>
  <si>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</si>
  <si>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</si>
  <si>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</si>
  <si>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</si>
  <si>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</si>
  <si>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</si>
  <si>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</si>
  <si>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</si>
  <si>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</si>
  <si>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</si>
  <si>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</si>
  <si>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</si>
  <si>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</si>
  <si>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</si>
  <si>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</si>
  <si>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</si>
  <si>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</si>
  <si>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</si>
  <si>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</si>
  <si>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</si>
  <si>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</si>
  <si>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</si>
  <si>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</si>
  <si>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</si>
  <si>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</si>
  <si>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</si>
  <si>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</si>
  <si>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</si>
  <si>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</si>
  <si>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</si>
  <si>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</si>
  <si>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</si>
  <si>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</si>
  <si>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</si>
  <si>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</si>
  <si>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</si>
  <si>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</si>
  <si>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</si>
  <si>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</si>
  <si>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</si>
  <si>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</si>
  <si>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</si>
  <si>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</si>
  <si>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</si>
  <si>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</si>
  <si>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</si>
  <si>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</si>
  <si>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</si>
  <si>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</si>
  <si>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</si>
  <si>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</si>
  <si>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</si>
  <si>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</si>
  <si>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</si>
  <si>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</si>
  <si>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</si>
  <si>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</si>
  <si>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</si>
  <si>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</si>
  <si>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</si>
  <si>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</si>
  <si>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</si>
  <si>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</si>
  <si>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</si>
  <si>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</si>
  <si>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</si>
  <si>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</si>
  <si>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</si>
  <si>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</si>
  <si>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</si>
  <si>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</si>
  <si>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</si>
  <si>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</si>
  <si>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</si>
  <si>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</si>
  <si>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</si>
  <si>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</si>
  <si>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</si>
  <si>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</si>
  <si>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</si>
  <si>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</si>
  <si>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</si>
  <si>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</si>
  <si>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</si>
  <si>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</si>
  <si>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</si>
  <si>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</si>
  <si>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</si>
  <si>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</si>
  <si>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</si>
  <si>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</si>
  <si>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</si>
  <si>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</si>
  <si>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</si>
  <si>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</si>
  <si>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</si>
  <si>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</si>
  <si>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</si>
  <si>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</si>
  <si>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</si>
  <si>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</si>
  <si>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</si>
  <si>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</si>
  <si>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</si>
  <si>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</si>
  <si>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</si>
  <si>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</si>
  <si>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</si>
  <si>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</si>
  <si>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</si>
  <si>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</si>
  <si>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</si>
  <si>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</si>
  <si>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</si>
  <si>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</si>
  <si>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</si>
  <si>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</si>
  <si>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</si>
  <si>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</si>
  <si>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</si>
  <si>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</si>
  <si>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</si>
  <si>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</si>
  <si>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</si>
  <si>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</si>
  <si>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</si>
  <si>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</si>
  <si>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</si>
  <si>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</si>
  <si>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</si>
  <si>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</si>
  <si>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</si>
  <si>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</si>
  <si>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</si>
  <si>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</si>
  <si>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</si>
  <si>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</si>
  <si>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</si>
  <si>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</si>
  <si>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</si>
  <si>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</si>
  <si>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</si>
  <si>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</si>
  <si>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</si>
  <si>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</si>
  <si>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</si>
  <si>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</si>
  <si>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</si>
  <si>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</si>
  <si>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</si>
  <si>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</si>
  <si>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</si>
  <si>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</si>
  <si>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</si>
  <si>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</si>
  <si>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</si>
  <si>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</si>
  <si>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</si>
  <si>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</si>
  <si>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</si>
  <si>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</si>
  <si>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</si>
  <si>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</si>
  <si>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</si>
  <si>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</si>
  <si>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</si>
  <si>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</si>
  <si>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</si>
  <si>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</si>
  <si>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</si>
  <si>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</si>
  <si>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</si>
  <si>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</si>
  <si>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</si>
  <si>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</si>
  <si>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</si>
  <si>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</si>
  <si>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</si>
  <si>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</si>
  <si>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</si>
  <si>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</si>
  <si>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</si>
  <si>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</si>
  <si>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</si>
  <si>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</si>
  <si>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</si>
  <si>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</si>
  <si>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</si>
  <si>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</si>
  <si>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</si>
  <si>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</si>
  <si>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</si>
  <si>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</si>
  <si>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</si>
  <si>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</si>
  <si>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</si>
  <si>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</si>
  <si>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</si>
  <si>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</si>
  <si>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</si>
  <si>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</si>
  <si>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</si>
  <si>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</si>
  <si>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</si>
  <si>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</si>
  <si>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</si>
  <si>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</si>
  <si>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</si>
  <si>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</si>
  <si>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</si>
  <si>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</si>
  <si>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</si>
  <si>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</si>
  <si>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</si>
  <si>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</si>
  <si>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</si>
  <si>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</si>
  <si>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</si>
  <si>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</si>
  <si>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</si>
  <si>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</si>
  <si>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</si>
  <si>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</si>
  <si>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</si>
  <si>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</si>
  <si>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</si>
  <si>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</si>
  <si>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</si>
  <si>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</si>
  <si>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</si>
  <si>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</si>
  <si>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</si>
  <si>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</si>
  <si>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</si>
  <si>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</si>
  <si>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</si>
  <si>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</si>
  <si>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</si>
  <si>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</si>
  <si>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</si>
  <si>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</si>
  <si>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</si>
  <si>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</si>
  <si>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</si>
  <si>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</si>
  <si>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</si>
  <si>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</si>
  <si>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</si>
  <si>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</si>
  <si>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</si>
  <si>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</si>
  <si>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</si>
  <si>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</si>
  <si>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</si>
  <si>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</si>
  <si>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</si>
  <si>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</si>
  <si>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</si>
  <si>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</si>
  <si>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</si>
  <si>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</si>
  <si>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</si>
  <si>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</si>
  <si>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</si>
  <si>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</si>
  <si>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</si>
  <si>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</si>
  <si>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</si>
  <si>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</si>
  <si>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</si>
  <si>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</si>
  <si>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</si>
  <si>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</si>
  <si>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</si>
  <si>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</si>
  <si>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</si>
  <si>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</si>
  <si>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</si>
  <si>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</si>
  <si>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</si>
  <si>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</si>
  <si>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</si>
  <si>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</si>
  <si>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</si>
  <si>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</si>
  <si>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</si>
  <si>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</si>
  <si>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</si>
  <si>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</si>
  <si>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</si>
  <si>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</si>
  <si>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</si>
  <si>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</si>
  <si>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</si>
  <si>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</si>
  <si>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</si>
  <si>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</si>
  <si>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</si>
  <si>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</si>
  <si>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</si>
  <si>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</si>
  <si>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</si>
  <si>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</si>
  <si>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</si>
  <si>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</si>
  <si>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</si>
  <si>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</si>
  <si>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</si>
  <si>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</si>
  <si>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</si>
  <si>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</si>
  <si>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</si>
  <si>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</si>
  <si>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</si>
  <si>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</si>
  <si>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</si>
  <si>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</si>
  <si>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</si>
  <si>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</si>
  <si>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</si>
  <si>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</si>
  <si>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</si>
  <si>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</si>
  <si>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</si>
  <si>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</si>
  <si>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</si>
  <si>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</si>
  <si>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</si>
  <si>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</si>
  <si>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</si>
  <si>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</si>
  <si>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</si>
  <si>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</si>
  <si>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</si>
  <si>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</si>
  <si>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</si>
  <si>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</si>
  <si>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</si>
  <si>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</si>
  <si>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</si>
  <si>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</si>
  <si>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</si>
  <si>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</si>
  <si>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</si>
  <si>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</si>
  <si>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</si>
  <si>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</si>
  <si>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</si>
  <si>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</si>
  <si>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</si>
  <si>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</si>
  <si>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</si>
  <si>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</si>
  <si>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</si>
  <si>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</si>
  <si>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</si>
  <si>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</si>
  <si>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</si>
  <si>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</si>
  <si>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</si>
  <si>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</si>
  <si>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</si>
  <si>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</si>
  <si>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</si>
  <si>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</si>
  <si>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</si>
  <si>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</si>
  <si>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</si>
  <si>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</si>
  <si>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</si>
  <si>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</si>
  <si>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</si>
  <si>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</si>
  <si>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</si>
  <si>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</si>
  <si>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</si>
  <si>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</si>
  <si>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</si>
  <si>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</si>
  <si>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</si>
  <si>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</si>
  <si>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</si>
  <si>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</si>
  <si>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</si>
  <si>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</si>
  <si>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</si>
  <si>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</si>
  <si>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</si>
  <si>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</si>
  <si>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</si>
  <si>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</si>
  <si>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</si>
  <si>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</si>
  <si>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</si>
  <si>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</si>
  <si>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</si>
  <si>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</si>
  <si>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</si>
  <si>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</si>
  <si>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</si>
  <si>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</si>
  <si>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</si>
  <si>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</si>
  <si>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</si>
  <si>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</si>
  <si>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</si>
  <si>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</si>
  <si>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</si>
  <si>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</si>
  <si>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</si>
  <si>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</si>
  <si>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</si>
  <si>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</si>
  <si>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</si>
  <si>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</si>
  <si>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</si>
  <si>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</si>
  <si>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</si>
  <si>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</si>
  <si>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</si>
  <si>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</si>
  <si>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</si>
  <si>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</si>
  <si>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</si>
  <si>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</si>
  <si>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</si>
  <si>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</si>
  <si>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</si>
  <si>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</si>
  <si>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</si>
  <si>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</si>
  <si>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</si>
  <si>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</si>
  <si>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</si>
  <si>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</si>
  <si>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</si>
  <si>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</si>
  <si>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</si>
  <si>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</si>
  <si>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</si>
  <si>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</si>
  <si>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</si>
  <si>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</si>
  <si>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</si>
  <si>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</si>
  <si>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</si>
  <si>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</si>
  <si>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</si>
  <si>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</si>
  <si>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</si>
  <si>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</si>
  <si>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</si>
  <si>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</si>
  <si>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</si>
  <si>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</si>
  <si>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</si>
  <si>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</si>
  <si>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</si>
  <si>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</si>
  <si>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</si>
  <si>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</si>
  <si>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</si>
  <si>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</si>
  <si>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</si>
  <si>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</si>
  <si>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</si>
  <si>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</si>
  <si>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</si>
  <si>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</si>
  <si>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</si>
  <si>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</si>
  <si>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</si>
  <si>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</si>
  <si>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</si>
  <si>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</si>
  <si>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</si>
  <si>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</si>
  <si>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</si>
  <si>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</si>
  <si>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</si>
  <si>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</si>
  <si>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</si>
  <si>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</si>
  <si>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</si>
  <si>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</si>
  <si>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</si>
  <si>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</si>
  <si>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</si>
  <si>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</si>
  <si>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</si>
  <si>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</si>
  <si>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</si>
  <si>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</si>
  <si>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</si>
  <si>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</si>
  <si>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</si>
  <si>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</si>
  <si>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</si>
  <si>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</si>
  <si>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</si>
  <si>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</si>
  <si>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</si>
  <si>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</si>
  <si>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</si>
  <si>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</si>
  <si>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</si>
  <si>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</si>
  <si>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</si>
  <si>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</si>
  <si>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</si>
  <si>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</si>
  <si>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</si>
  <si>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</si>
  <si>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</si>
  <si>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</si>
  <si>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</si>
  <si>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</si>
  <si>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</si>
  <si>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</si>
  <si>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</si>
  <si>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</si>
  <si>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</si>
  <si>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</si>
  <si>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</si>
  <si>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</si>
  <si>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</si>
  <si>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</si>
  <si>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</si>
  <si>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</si>
  <si>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</si>
  <si>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</si>
  <si>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</si>
  <si>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</si>
  <si>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</si>
  <si>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</si>
  <si>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</si>
  <si>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</si>
  <si>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</si>
  <si>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</si>
  <si>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</si>
  <si>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</si>
  <si>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</si>
  <si>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</si>
  <si>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</si>
  <si>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</si>
  <si>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</si>
  <si>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</si>
  <si>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</si>
  <si>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</si>
  <si>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</si>
  <si>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</si>
  <si>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</si>
  <si>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</si>
  <si>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</si>
  <si>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</si>
  <si>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</si>
  <si>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</si>
  <si>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</si>
  <si>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</si>
  <si>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</si>
  <si>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</si>
  <si>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</si>
  <si>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</si>
  <si>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</si>
  <si>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</si>
  <si>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</si>
  <si>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</si>
  <si>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</si>
  <si>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</si>
  <si>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</si>
  <si>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</si>
  <si>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</si>
  <si>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</si>
  <si>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</si>
  <si>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</si>
  <si>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</si>
  <si>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</si>
  <si>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</si>
  <si>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</si>
  <si>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</si>
  <si>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</si>
  <si>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</si>
  <si>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</si>
  <si>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</si>
  <si>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</si>
  <si>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</si>
  <si>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</si>
  <si>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</si>
  <si>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</si>
  <si>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</si>
  <si>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</si>
  <si>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</si>
  <si>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</si>
  <si>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</si>
  <si>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</si>
  <si>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</si>
  <si>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</si>
  <si>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</si>
  <si>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</si>
  <si>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</si>
  <si>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</si>
  <si>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</si>
  <si>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</si>
  <si>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</si>
  <si>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</si>
  <si>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</si>
  <si>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</si>
  <si>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</si>
  <si>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</si>
  <si>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</si>
  <si>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</si>
  <si>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</si>
  <si>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</si>
  <si>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</si>
  <si>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</si>
  <si>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</si>
  <si>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</si>
  <si>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</si>
  <si>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</si>
  <si>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</si>
  <si>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</si>
  <si>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</si>
  <si>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</si>
  <si>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</si>
  <si>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</si>
  <si>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</si>
  <si>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</si>
  <si>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</si>
  <si>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</si>
  <si>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</si>
  <si>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</si>
  <si>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</si>
  <si>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</si>
  <si>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</si>
  <si>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</si>
  <si>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</si>
  <si>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</si>
  <si>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</si>
  <si>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</si>
  <si>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</si>
  <si>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</si>
  <si>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</si>
  <si>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</si>
  <si>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</si>
  <si>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</si>
  <si>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</si>
  <si>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</si>
  <si>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</si>
  <si>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</si>
  <si>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</si>
  <si>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</si>
  <si>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</si>
  <si>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</si>
  <si>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</si>
  <si>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</si>
  <si>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</si>
  <si>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</si>
  <si>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</si>
  <si>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</si>
  <si>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</si>
  <si>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</si>
  <si>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</si>
  <si>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</si>
  <si>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</si>
  <si>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</si>
  <si>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</si>
  <si>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</si>
  <si>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</si>
  <si>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</si>
  <si>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</si>
  <si>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</si>
  <si>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</si>
  <si>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</si>
  <si>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</si>
  <si>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</si>
  <si>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</si>
  <si>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</si>
  <si>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</si>
  <si>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</si>
  <si>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</si>
  <si>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</si>
  <si>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</si>
  <si>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</si>
  <si>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</si>
  <si>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</si>
  <si>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</si>
  <si>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</si>
  <si>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</si>
  <si>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</si>
  <si>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</si>
  <si>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</si>
  <si>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</si>
  <si>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</si>
  <si>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</si>
  <si>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</si>
  <si>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</si>
  <si>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</si>
  <si>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</si>
  <si>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</si>
  <si>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</si>
  <si>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</si>
  <si>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</si>
  <si>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</si>
  <si>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</si>
  <si>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</si>
  <si>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</si>
  <si>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</si>
  <si>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</si>
  <si>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</si>
  <si>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</si>
  <si>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</si>
  <si>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</si>
  <si>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</si>
  <si>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</si>
  <si>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</si>
  <si>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</si>
  <si>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</si>
  <si>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</si>
  <si>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</si>
  <si>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</si>
  <si>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</si>
  <si>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</si>
  <si>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</si>
  <si>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</si>
  <si>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</si>
  <si>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</si>
  <si>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</si>
  <si>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</si>
  <si>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</si>
  <si>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</si>
  <si>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</si>
  <si>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</si>
  <si>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</si>
  <si>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</si>
  <si>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</si>
  <si>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</si>
  <si>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</si>
  <si>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</si>
  <si>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</si>
  <si>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</si>
  <si>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</si>
  <si>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</si>
  <si>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</si>
  <si>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</si>
  <si>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</si>
  <si>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</si>
  <si>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</si>
  <si>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</si>
  <si>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</si>
  <si>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</si>
  <si>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</si>
  <si>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</si>
  <si>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</si>
  <si>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</si>
  <si>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</si>
  <si>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</si>
  <si>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</si>
  <si>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</si>
  <si>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</si>
  <si>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</si>
  <si>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</si>
  <si>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</si>
  <si>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</si>
  <si>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</si>
  <si>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</si>
  <si>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</si>
  <si>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</si>
  <si>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</si>
  <si>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</si>
  <si>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</si>
  <si>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</si>
  <si>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</si>
  <si>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</si>
  <si>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</si>
  <si>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</si>
  <si>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</si>
  <si>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</si>
  <si>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</si>
  <si>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</si>
  <si>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</si>
  <si>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</si>
  <si>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</si>
  <si>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</si>
  <si>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</si>
  <si>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</si>
  <si>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</si>
  <si>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</si>
  <si>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</si>
  <si>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</si>
  <si>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</si>
  <si>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</si>
  <si>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</si>
  <si>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</si>
  <si>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</si>
  <si>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</si>
  <si>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</si>
  <si>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</si>
  <si>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</si>
  <si>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</si>
  <si>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</si>
  <si>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</si>
  <si>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</si>
  <si>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</si>
  <si>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</si>
  <si>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</si>
  <si>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</si>
  <si>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</si>
  <si>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</si>
  <si>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</si>
  <si>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</si>
  <si>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</si>
  <si>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</si>
  <si>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</si>
  <si>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</si>
  <si>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</si>
  <si>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</si>
  <si>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</si>
  <si>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</si>
  <si>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</si>
  <si>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</si>
  <si>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</si>
  <si>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</si>
  <si>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</si>
  <si>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</si>
  <si>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</si>
  <si>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</si>
  <si>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</si>
  <si>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</si>
  <si>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</si>
  <si>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</si>
  <si>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</si>
  <si>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</si>
  <si>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</si>
  <si>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</si>
  <si>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</si>
  <si>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</si>
  <si>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</si>
  <si>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</si>
  <si>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</si>
  <si>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</si>
  <si>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</si>
  <si>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</si>
  <si>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</si>
  <si>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</si>
  <si>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</si>
  <si>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</si>
  <si>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</si>
  <si>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</si>
  <si>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</si>
  <si>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</si>
  <si>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</si>
  <si>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</si>
  <si>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</si>
  <si>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</si>
  <si>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</si>
  <si>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</si>
  <si>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</si>
  <si>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</si>
  <si>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</si>
  <si>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</si>
  <si>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</si>
  <si>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</si>
  <si>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</si>
  <si>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</si>
  <si>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</si>
  <si>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</si>
  <si>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</si>
  <si>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</si>
  <si>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</si>
  <si>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</si>
  <si>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</si>
  <si>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</si>
  <si>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</si>
  <si>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</si>
  <si>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</si>
  <si>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</si>
  <si>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</si>
  <si>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</si>
  <si>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</si>
  <si>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</si>
  <si>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</si>
  <si>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</si>
  <si>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</si>
  <si>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</si>
  <si>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</si>
  <si>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</si>
  <si>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</si>
  <si>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</si>
  <si>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</si>
  <si>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</si>
  <si>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</si>
  <si>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</si>
  <si>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</si>
  <si>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</si>
  <si>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</si>
  <si>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</si>
  <si>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</si>
  <si>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</si>
  <si>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</si>
  <si>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</si>
  <si>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</si>
  <si>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</si>
  <si>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</si>
  <si>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</si>
  <si>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</si>
  <si>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</si>
  <si>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</si>
  <si>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</si>
  <si>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</si>
  <si>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</si>
  <si>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</si>
  <si>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</si>
  <si>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</si>
  <si>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</si>
  <si>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</si>
  <si>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</si>
  <si>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</si>
  <si>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</si>
  <si>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</si>
  <si>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</si>
  <si>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</si>
  <si>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</si>
  <si>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</si>
  <si>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</si>
  <si>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</si>
  <si>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</si>
  <si>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</si>
  <si>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</si>
  <si>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</si>
  <si>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</si>
  <si>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</si>
  <si>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</si>
  <si>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</si>
  <si>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</si>
  <si>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</si>
  <si>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</si>
  <si>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</si>
  <si>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</si>
  <si>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</si>
  <si>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</si>
  <si>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</si>
  <si>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</si>
  <si>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</si>
  <si>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</si>
  <si>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</si>
  <si>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</si>
  <si>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</si>
  <si>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</si>
  <si>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</si>
  <si>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</si>
  <si>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</si>
  <si>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</si>
  <si>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</si>
  <si>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</si>
  <si>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</si>
  <si>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</si>
  <si>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</si>
  <si>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</si>
  <si>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</si>
  <si>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</si>
  <si>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</si>
  <si>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</si>
  <si>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</si>
  <si>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</si>
  <si>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</si>
  <si>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</si>
  <si>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</si>
  <si>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</si>
  <si>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</si>
  <si>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</si>
  <si>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</si>
  <si>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</si>
  <si>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</si>
  <si>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</si>
  <si>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</si>
  <si>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</si>
  <si>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</si>
  <si>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</si>
  <si>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</si>
  <si>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</si>
  <si>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</si>
  <si>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</si>
  <si>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</si>
  <si>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</si>
  <si>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</si>
  <si>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</si>
  <si>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</si>
  <si>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</si>
  <si>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</si>
  <si>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</si>
  <si>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</si>
  <si>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</si>
  <si>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</si>
  <si>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</si>
  <si>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</si>
  <si>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</si>
  <si>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</si>
  <si>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</si>
  <si>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</si>
  <si>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</si>
  <si>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</si>
  <si>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</si>
  <si>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</si>
  <si>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</si>
  <si>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</si>
  <si>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</si>
  <si>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</si>
  <si>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</si>
  <si>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</si>
  <si>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</si>
  <si>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</si>
  <si>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</si>
  <si>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</si>
  <si>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</si>
  <si>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</si>
  <si>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</si>
  <si>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</si>
  <si>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</si>
  <si>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</si>
  <si>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</si>
  <si>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</si>
  <si>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</si>
  <si>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</si>
  <si>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</si>
  <si>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</si>
  <si>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</si>
  <si>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</si>
  <si>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</si>
  <si>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</si>
  <si>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</si>
  <si>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</si>
  <si>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</si>
  <si>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</si>
  <si>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</si>
  <si>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</si>
  <si>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</si>
  <si>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</si>
  <si>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</si>
  <si>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</si>
  <si>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</si>
  <si>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</si>
  <si>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</si>
  <si>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</si>
  <si>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</si>
  <si>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</si>
  <si>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</si>
  <si>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</si>
  <si>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</si>
  <si>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</si>
  <si>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</si>
  <si>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</si>
  <si>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</si>
  <si>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</si>
  <si>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</si>
  <si>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</si>
  <si>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</si>
  <si>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</si>
  <si>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</si>
  <si>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</si>
  <si>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</si>
  <si>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</si>
  <si>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</si>
  <si>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</si>
  <si>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</si>
  <si>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</si>
  <si>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</si>
  <si>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</si>
  <si>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</si>
  <si>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</si>
  <si>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</si>
  <si>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</si>
  <si>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</si>
  <si>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</si>
  <si>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</si>
  <si>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</si>
  <si>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</si>
  <si>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</si>
  <si>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</si>
  <si>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</si>
  <si>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</si>
  <si>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</si>
  <si>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</si>
  <si>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</si>
  <si>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</si>
  <si>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</si>
  <si>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</si>
  <si>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</si>
  <si>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</si>
  <si>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</si>
  <si>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</si>
  <si>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</si>
  <si>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</si>
  <si>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</si>
  <si>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</si>
  <si>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</si>
  <si>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</si>
  <si>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</si>
  <si>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</si>
  <si>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</si>
  <si>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</si>
  <si>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</si>
  <si>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</si>
  <si>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</si>
  <si>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</si>
  <si>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</si>
  <si>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</si>
  <si>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</si>
  <si>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</si>
  <si>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</si>
  <si>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</si>
  <si>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</si>
  <si>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</si>
  <si>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</si>
  <si>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</si>
  <si>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</si>
  <si>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</si>
  <si>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</si>
  <si>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</si>
  <si>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</si>
  <si>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</si>
  <si>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</si>
  <si>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</si>
  <si>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</si>
  <si>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</si>
  <si>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</si>
  <si>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</si>
  <si>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</si>
  <si>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</si>
  <si>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</si>
  <si>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</si>
  <si>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</si>
  <si>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</si>
  <si>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</si>
  <si>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</si>
  <si>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</si>
  <si>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</si>
  <si>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</si>
  <si>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</si>
  <si>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</si>
  <si>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</si>
  <si>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</si>
  <si>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</si>
  <si>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</si>
  <si>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</si>
  <si>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</si>
  <si>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</si>
  <si>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</si>
  <si>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</si>
  <si>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</si>
  <si>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</si>
  <si>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</si>
  <si>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</si>
  <si>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</si>
  <si>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</si>
  <si>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</si>
  <si>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</si>
  <si>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</si>
  <si>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</si>
  <si>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</si>
  <si>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</si>
  <si>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</si>
  <si>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</si>
  <si>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</si>
  <si>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</si>
  <si>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</si>
  <si>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</si>
  <si>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</si>
  <si>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</si>
  <si>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</si>
  <si>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</si>
  <si>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</si>
  <si>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</si>
  <si>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</si>
  <si>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</si>
  <si>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</si>
  <si>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</si>
  <si>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</si>
  <si>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</si>
  <si>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</si>
  <si>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</si>
  <si>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</si>
  <si>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</si>
  <si>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</si>
  <si>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</si>
  <si>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</si>
  <si>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</si>
  <si>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</si>
  <si>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</si>
  <si>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</si>
  <si>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</si>
  <si>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</si>
  <si>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</si>
  <si>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</si>
  <si>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</si>
  <si>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</si>
  <si>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</si>
  <si>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</si>
  <si>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</si>
  <si>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</si>
  <si>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</si>
  <si>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</si>
  <si>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</si>
  <si>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</si>
  <si>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</si>
  <si>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</si>
  <si>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</si>
  <si>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</si>
  <si>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</si>
  <si>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</si>
  <si>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</si>
  <si>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</si>
  <si>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</si>
  <si>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</si>
  <si>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</si>
  <si>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</si>
  <si>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</si>
  <si>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</si>
  <si>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</si>
  <si>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</si>
  <si>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</si>
  <si>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</si>
  <si>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</si>
  <si>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</si>
  <si>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</si>
  <si>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</si>
  <si>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</si>
  <si>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</si>
  <si>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</si>
  <si>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</si>
  <si>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</si>
  <si>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</si>
  <si>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</si>
  <si>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</si>
  <si>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</si>
  <si>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</si>
  <si>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</si>
  <si>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</si>
  <si>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</si>
  <si>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</si>
  <si>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</si>
  <si>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</si>
  <si>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</si>
  <si>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</si>
  <si>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</si>
  <si>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</si>
  <si>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</si>
  <si>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</si>
  <si>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</si>
  <si>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</si>
  <si>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</si>
  <si>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</si>
  <si>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</si>
  <si>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</si>
  <si>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</si>
  <si>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</si>
  <si>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</si>
  <si>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</si>
  <si>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</si>
  <si>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</si>
  <si>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</si>
  <si>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</si>
  <si>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</si>
  <si>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</si>
  <si>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</si>
  <si>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</si>
  <si>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</si>
  <si>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</si>
  <si>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</si>
  <si>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</si>
  <si>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</si>
  <si>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</si>
  <si>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</si>
  <si>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</si>
  <si>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</si>
  <si>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</si>
  <si>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</si>
  <si>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</si>
  <si>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</si>
  <si>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</si>
  <si>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</si>
  <si>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</si>
  <si>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</si>
  <si>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</si>
  <si>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</si>
  <si>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</si>
  <si>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</si>
  <si>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</si>
  <si>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</si>
  <si>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</si>
  <si>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</si>
  <si>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</si>
  <si>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</si>
  <si>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</si>
  <si>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</si>
  <si>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</si>
  <si>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</si>
  <si>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</si>
  <si>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</si>
  <si>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</si>
  <si>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</si>
  <si>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</si>
  <si>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</si>
  <si>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</si>
  <si>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</si>
  <si>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</si>
  <si>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</si>
  <si>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</si>
  <si>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</si>
  <si>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</si>
  <si>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</si>
  <si>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</si>
  <si>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</si>
  <si>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</si>
  <si>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</si>
  <si>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</si>
  <si>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</si>
  <si>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</si>
  <si>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</si>
  <si>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</si>
  <si>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</si>
  <si>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</si>
  <si>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</si>
  <si>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</si>
  <si>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</si>
  <si>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</si>
  <si>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</si>
  <si>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</si>
  <si>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</si>
  <si>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</si>
  <si>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</si>
  <si>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</si>
  <si>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</si>
  <si>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</si>
  <si>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</si>
  <si>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</si>
  <si>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</si>
  <si>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</si>
  <si>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</si>
  <si>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</si>
  <si>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</si>
  <si>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</si>
  <si>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</si>
  <si>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</si>
  <si>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</si>
  <si>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</si>
  <si>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</si>
  <si>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</si>
  <si>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</si>
  <si>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</si>
  <si>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</si>
  <si>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</si>
  <si>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</si>
  <si>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</si>
  <si>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</si>
  <si>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</si>
  <si>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</si>
  <si>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</si>
  <si>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</si>
  <si>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</si>
  <si>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</si>
  <si>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</si>
  <si>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</si>
  <si>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</si>
  <si>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</si>
  <si>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</si>
  <si>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</si>
  <si>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</si>
  <si>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</si>
  <si>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</si>
  <si>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</si>
  <si>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</si>
  <si>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</si>
  <si>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</si>
  <si>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</si>
  <si>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</si>
  <si>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</si>
  <si>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</si>
  <si>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</si>
  <si>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</si>
  <si>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</si>
  <si>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</si>
  <si>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</si>
  <si>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</si>
  <si>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</si>
  <si>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</si>
  <si>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</si>
  <si>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</si>
  <si>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</si>
  <si>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</si>
  <si>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</si>
  <si>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</si>
  <si>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</si>
  <si>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</si>
  <si>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</si>
  <si>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</si>
  <si>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</si>
  <si>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</si>
  <si>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</si>
  <si>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</si>
  <si>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</si>
  <si>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</si>
  <si>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</si>
  <si>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</si>
  <si>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</si>
  <si>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</si>
  <si>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</si>
  <si>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</si>
  <si>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</si>
  <si>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</si>
  <si>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</si>
  <si>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</si>
  <si>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</si>
  <si>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</si>
  <si>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</si>
  <si>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</si>
  <si>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</si>
  <si>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</si>
  <si>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</si>
  <si>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</si>
  <si>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</si>
  <si>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</si>
  <si>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</si>
  <si>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</si>
  <si>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</si>
  <si>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</si>
  <si>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</si>
  <si>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</si>
  <si>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</si>
  <si>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</si>
  <si>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</si>
  <si>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</si>
  <si>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</si>
  <si>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</si>
  <si>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</si>
  <si>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</si>
  <si>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</si>
  <si>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</si>
  <si>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</si>
  <si>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</si>
  <si>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</si>
  <si>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</si>
  <si>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</si>
  <si>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</si>
  <si>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</si>
  <si>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</si>
  <si>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</si>
  <si>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</si>
  <si>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</si>
  <si>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</si>
  <si>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</si>
  <si>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</si>
  <si>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</si>
  <si>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</si>
  <si>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</si>
  <si>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</si>
  <si>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</si>
  <si>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</si>
  <si>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</si>
  <si>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</si>
  <si>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21/01/2021</t>
  </si>
  <si>
    <t>Cut-off Date: 31/12/2020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</si>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</sst>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4063CB78-32EE-4977-A40E-77C2F4F33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89AA-C54A-4C56-AC56-8E16C182ECBD}">
  <dimension ref="A1:I515"/>
  <sheetViews>
    <sheetView tabSelected="1" workbookViewId="0">
      <selection activeCell="D5" sqref="D5"/>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1777</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1778</v>
      </c>
      <c r="F5" s="210"/>
      <c r="G5" s="211" t="s">
        <v>1779</v>
      </c>
      <c r="H5" s="212"/>
    </row>
    <row r="6" spans="1:9" x14ac:dyDescent="0.25">
      <c r="A6" s="213"/>
      <c r="B6" s="213"/>
      <c r="C6" s="213"/>
      <c r="D6" s="213"/>
      <c r="F6" s="214"/>
      <c r="G6" s="214"/>
    </row>
    <row r="7" spans="1:9" ht="18.75" customHeight="1" x14ac:dyDescent="0.25">
      <c r="A7" s="215"/>
      <c r="B7" s="216" t="s">
        <v>1780</v>
      </c>
      <c r="C7" s="217"/>
      <c r="D7" s="218"/>
      <c r="E7" s="216" t="s">
        <v>1781</v>
      </c>
      <c r="F7" s="219"/>
      <c r="G7" s="219"/>
      <c r="H7" s="217"/>
    </row>
    <row r="8" spans="1:9" ht="18.75" customHeight="1" x14ac:dyDescent="0.25">
      <c r="A8" s="213"/>
      <c r="B8" s="220" t="s">
        <v>1782</v>
      </c>
      <c r="C8" s="221"/>
      <c r="D8" s="218"/>
      <c r="E8" s="222"/>
      <c r="F8" s="223"/>
      <c r="G8" s="223"/>
      <c r="H8" s="224"/>
    </row>
    <row r="9" spans="1:9" ht="18.75" customHeight="1" x14ac:dyDescent="0.25">
      <c r="A9" s="213"/>
      <c r="B9" s="220" t="s">
        <v>1783</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1784</v>
      </c>
      <c r="C15" s="238"/>
      <c r="D15" s="238"/>
      <c r="E15" s="237"/>
      <c r="F15" s="237"/>
      <c r="G15" s="237"/>
      <c r="H15" s="237"/>
    </row>
    <row r="16" spans="1:9" x14ac:dyDescent="0.25">
      <c r="A16" s="239"/>
      <c r="B16" s="239" t="s">
        <v>1785</v>
      </c>
      <c r="C16" s="239" t="s">
        <v>65</v>
      </c>
      <c r="D16" s="239" t="s">
        <v>1786</v>
      </c>
      <c r="E16" s="239"/>
      <c r="F16" s="239" t="s">
        <v>1787</v>
      </c>
      <c r="G16" s="239" t="s">
        <v>1788</v>
      </c>
      <c r="H16" s="239"/>
    </row>
    <row r="17" spans="1:8" x14ac:dyDescent="0.25">
      <c r="A17" s="213" t="s">
        <v>1789</v>
      </c>
      <c r="B17" s="240" t="s">
        <v>1790</v>
      </c>
      <c r="C17" s="241"/>
      <c r="D17" s="241"/>
      <c r="F17" s="242" t="str">
        <f>IF(OR('[1]B1. HTT Mortgage Assets'!$C$15=0,C17="[For completion]"),"",C17/'[1]B1. HTT Mortgage Assets'!$C$15)</f>
        <v/>
      </c>
      <c r="G17" s="242"/>
    </row>
    <row r="18" spans="1:8" x14ac:dyDescent="0.25">
      <c r="A18" s="240" t="s">
        <v>1791</v>
      </c>
      <c r="B18" s="243"/>
      <c r="C18" s="240"/>
      <c r="D18" s="240"/>
      <c r="F18" s="240"/>
      <c r="G18" s="240"/>
    </row>
    <row r="19" spans="1:8" x14ac:dyDescent="0.25">
      <c r="A19" s="240" t="s">
        <v>1792</v>
      </c>
      <c r="B19" s="240"/>
      <c r="C19" s="240"/>
      <c r="D19" s="240"/>
      <c r="F19" s="240"/>
      <c r="G19" s="240"/>
    </row>
    <row r="20" spans="1:8" ht="18.75" customHeight="1" x14ac:dyDescent="0.25">
      <c r="A20" s="237"/>
      <c r="B20" s="238" t="s">
        <v>1783</v>
      </c>
      <c r="C20" s="238"/>
      <c r="D20" s="238"/>
      <c r="E20" s="237"/>
      <c r="F20" s="237"/>
      <c r="G20" s="237"/>
      <c r="H20" s="237"/>
    </row>
    <row r="21" spans="1:8" x14ac:dyDescent="0.25">
      <c r="A21" s="239"/>
      <c r="B21" s="239" t="s">
        <v>1793</v>
      </c>
      <c r="C21" s="239" t="s">
        <v>1794</v>
      </c>
      <c r="D21" s="239" t="s">
        <v>1795</v>
      </c>
      <c r="E21" s="239" t="s">
        <v>1796</v>
      </c>
      <c r="F21" s="239" t="s">
        <v>1797</v>
      </c>
      <c r="G21" s="239" t="s">
        <v>1798</v>
      </c>
      <c r="H21" s="239" t="s">
        <v>1799</v>
      </c>
    </row>
    <row r="22" spans="1:8" ht="15" customHeight="1" x14ac:dyDescent="0.25">
      <c r="A22" s="244"/>
      <c r="B22" s="245" t="s">
        <v>1800</v>
      </c>
      <c r="C22" s="245"/>
      <c r="D22" s="244"/>
      <c r="E22" s="244"/>
      <c r="F22" s="244"/>
      <c r="G22" s="244"/>
      <c r="H22" s="244"/>
    </row>
    <row r="23" spans="1:8" x14ac:dyDescent="0.25">
      <c r="A23" s="213" t="s">
        <v>1801</v>
      </c>
      <c r="B23" s="213" t="s">
        <v>1802</v>
      </c>
      <c r="C23" s="246"/>
      <c r="D23" s="246"/>
      <c r="E23" s="246"/>
      <c r="F23" s="246"/>
      <c r="G23" s="246"/>
      <c r="H23" s="247"/>
    </row>
    <row r="24" spans="1:8" x14ac:dyDescent="0.25">
      <c r="A24" s="213" t="s">
        <v>1803</v>
      </c>
      <c r="B24" s="213" t="s">
        <v>1804</v>
      </c>
      <c r="C24" s="246"/>
      <c r="D24" s="246"/>
      <c r="E24" s="246"/>
      <c r="F24" s="246"/>
      <c r="G24" s="246"/>
      <c r="H24" s="247"/>
    </row>
    <row r="25" spans="1:8" x14ac:dyDescent="0.25">
      <c r="A25" s="213" t="s">
        <v>1805</v>
      </c>
      <c r="B25" s="213" t="s">
        <v>1806</v>
      </c>
      <c r="C25" s="246"/>
      <c r="D25" s="246"/>
      <c r="E25" s="246"/>
      <c r="F25" s="246"/>
      <c r="G25" s="246"/>
      <c r="H25" s="247"/>
    </row>
    <row r="26" spans="1:8" x14ac:dyDescent="0.25">
      <c r="A26" s="213" t="s">
        <v>1807</v>
      </c>
      <c r="B26" s="213" t="s">
        <v>1808</v>
      </c>
      <c r="C26" s="248"/>
      <c r="D26" s="248"/>
      <c r="E26" s="248"/>
      <c r="F26" s="248"/>
      <c r="G26" s="248"/>
      <c r="H26" s="248"/>
    </row>
    <row r="27" spans="1:8" x14ac:dyDescent="0.25">
      <c r="A27" s="213" t="s">
        <v>1809</v>
      </c>
      <c r="B27" s="249" t="s">
        <v>1810</v>
      </c>
      <c r="C27" s="246"/>
      <c r="D27" s="246"/>
      <c r="E27" s="246"/>
      <c r="F27" s="246"/>
      <c r="G27" s="246"/>
      <c r="H27" s="242"/>
    </row>
    <row r="28" spans="1:8" x14ac:dyDescent="0.25">
      <c r="A28" s="213" t="s">
        <v>1811</v>
      </c>
      <c r="B28" s="249" t="s">
        <v>1810</v>
      </c>
      <c r="C28" s="246"/>
      <c r="D28" s="246"/>
      <c r="E28" s="246"/>
      <c r="F28" s="246"/>
      <c r="G28" s="246"/>
      <c r="H28" s="247"/>
    </row>
    <row r="29" spans="1:8" x14ac:dyDescent="0.25">
      <c r="A29" s="213" t="s">
        <v>1812</v>
      </c>
      <c r="B29" s="249" t="s">
        <v>1810</v>
      </c>
      <c r="C29" s="246"/>
      <c r="D29" s="246"/>
      <c r="E29" s="246"/>
      <c r="F29" s="246"/>
      <c r="G29" s="246"/>
      <c r="H29" s="247"/>
    </row>
    <row r="30" spans="1:8" x14ac:dyDescent="0.25">
      <c r="A30" s="213" t="s">
        <v>1813</v>
      </c>
      <c r="B30" s="249" t="s">
        <v>1810</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62AC91DC-E1FC-4ACD-8439-068B51DCBDCD}"/>
    <hyperlink ref="G5" r:id="rId2" xr:uid="{55E0EE9E-E940-4B73-9837-7CD41113C51C}"/>
    <hyperlink ref="B8:C8" location="'Temp. Optional COVID 19 impact'!B14" display="1.  Share of assets affected by payment holidays caused by COVID 19" xr:uid="{0DD80E64-7406-4030-BD51-AC5FAAB827B4}"/>
    <hyperlink ref="B9:C9" location="'Temp. Optional COVID 19 impact'!B19" display="2. Additional information on the cover pool section affected by payment holidays" xr:uid="{8C58FA69-E226-45EC-B7E6-5048673DE5F1}"/>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1775</v>
      </c>
      <c r="G9" s="7"/>
      <c r="H9" s="7"/>
      <c r="I9" s="7"/>
      <c r="J9" s="8"/>
    </row>
    <row r="10" spans="2:10" ht="21" x14ac:dyDescent="0.25">
      <c r="B10" s="6"/>
      <c r="C10" s="7"/>
      <c r="D10" s="7"/>
      <c r="E10" s="7"/>
      <c r="F10" s="12" t="s">
        <v>1776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1550.5758362400002</v>
      </c>
      <c r="F38" s="42"/>
      <c r="H38" s="23"/>
      <c r="L38" s="23"/>
      <c r="M38" s="23"/>
    </row>
    <row r="39" spans="1:14" x14ac:dyDescent="0.25">
      <c r="A39" s="25" t="s">
        <v>66</v>
      </c>
      <c r="B39" s="42" t="s">
        <v>67</v>
      </c>
      <c r="C39" s="148">
        <v>1250</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0.24046066899200014</v>
      </c>
      <c r="E45" s="142"/>
      <c r="F45" s="142"/>
      <c r="G45" s="25" t="s">
        <v>1681</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1549.8672724599999</v>
      </c>
      <c r="E53" s="50"/>
      <c r="F53" s="157">
        <f>IF($C$58=0,"",IF(C53="[for completion]","",C53/$C$58))</f>
        <v>0.99954303184440285</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0.70856377999999998</v>
      </c>
      <c r="E57" s="50"/>
      <c r="F57" s="157">
        <f>IF($C$58=0,"",IF(C57="[for completion]","",C57/$C$58))</f>
        <v>4.5696815559708468E-4</v>
      </c>
      <c r="G57" s="51"/>
      <c r="H57" s="23"/>
      <c r="L57" s="23"/>
      <c r="M57" s="23"/>
      <c r="N57" s="55"/>
    </row>
    <row r="58" spans="1:14" x14ac:dyDescent="0.25">
      <c r="A58" s="25" t="s">
        <v>98</v>
      </c>
      <c r="B58" s="52" t="s">
        <v>99</v>
      </c>
      <c r="C58" s="150">
        <f>SUM(C53:C57)</f>
        <v>1550.5758362399999</v>
      </c>
      <c r="D58" s="50"/>
      <c r="E58" s="50"/>
      <c r="F58" s="158">
        <f>SUM(F53:F57)</f>
        <v>0.99999999999999989</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24.642736679999999</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1.0706772499999999</v>
      </c>
      <c r="D70" s="148" t="str">
        <f t="shared" ref="D70:D76" si="1">IF($D$66="ND2","ND2","")</f>
        <v>ND2</v>
      </c>
      <c r="E70" s="21"/>
      <c r="F70" s="157">
        <f t="shared" ref="F70:F76" si="2">IF($C$77=0,"",IF(C70="[for completion]","",C70/$C$77))</f>
        <v>6.9081867139538064E-4</v>
      </c>
      <c r="G70" s="157" t="str">
        <f t="shared" ref="G70:G76" si="3">IF($D$66="ND2","ND2",IF(OR(D70="ND2",D70=""),"",D70/$D$77))</f>
        <v>ND2</v>
      </c>
      <c r="H70" s="23"/>
      <c r="L70" s="23"/>
      <c r="M70" s="23"/>
      <c r="N70" s="55"/>
    </row>
    <row r="71" spans="1:14" x14ac:dyDescent="0.25">
      <c r="A71" s="25" t="s">
        <v>114</v>
      </c>
      <c r="B71" s="138" t="s">
        <v>1647</v>
      </c>
      <c r="C71" s="148">
        <v>1.8891253699999999</v>
      </c>
      <c r="D71" s="148" t="str">
        <f t="shared" si="1"/>
        <v>ND2</v>
      </c>
      <c r="E71" s="21"/>
      <c r="F71" s="157">
        <f t="shared" si="2"/>
        <v>1.2188949360815381E-3</v>
      </c>
      <c r="G71" s="157" t="str">
        <f t="shared" si="3"/>
        <v>ND2</v>
      </c>
      <c r="H71" s="23"/>
      <c r="L71" s="23"/>
      <c r="M71" s="23"/>
      <c r="N71" s="55"/>
    </row>
    <row r="72" spans="1:14" x14ac:dyDescent="0.25">
      <c r="A72" s="25" t="s">
        <v>115</v>
      </c>
      <c r="B72" s="137" t="s">
        <v>1648</v>
      </c>
      <c r="C72" s="148">
        <v>1.6438899899999999</v>
      </c>
      <c r="D72" s="148" t="str">
        <f t="shared" si="1"/>
        <v>ND2</v>
      </c>
      <c r="E72" s="21"/>
      <c r="F72" s="157">
        <f t="shared" si="2"/>
        <v>1.060665012553471E-3</v>
      </c>
      <c r="G72" s="157" t="str">
        <f t="shared" si="3"/>
        <v>ND2</v>
      </c>
      <c r="H72" s="23"/>
      <c r="L72" s="23"/>
      <c r="M72" s="23"/>
      <c r="N72" s="55"/>
    </row>
    <row r="73" spans="1:14" x14ac:dyDescent="0.25">
      <c r="A73" s="25" t="s">
        <v>116</v>
      </c>
      <c r="B73" s="137" t="s">
        <v>1649</v>
      </c>
      <c r="C73" s="148">
        <v>3.4074325600000002</v>
      </c>
      <c r="D73" s="148" t="str">
        <f t="shared" si="1"/>
        <v>ND2</v>
      </c>
      <c r="E73" s="21"/>
      <c r="F73" s="157">
        <f t="shared" si="2"/>
        <v>2.1985318488541351E-3</v>
      </c>
      <c r="G73" s="157" t="str">
        <f t="shared" si="3"/>
        <v>ND2</v>
      </c>
      <c r="H73" s="23"/>
      <c r="L73" s="23"/>
      <c r="M73" s="23"/>
      <c r="N73" s="55"/>
    </row>
    <row r="74" spans="1:14" x14ac:dyDescent="0.25">
      <c r="A74" s="25" t="s">
        <v>117</v>
      </c>
      <c r="B74" s="137" t="s">
        <v>1650</v>
      </c>
      <c r="C74" s="148">
        <v>2.4002176400000002</v>
      </c>
      <c r="D74" s="148" t="str">
        <f t="shared" si="1"/>
        <v>ND2</v>
      </c>
      <c r="E74" s="21"/>
      <c r="F74" s="157">
        <f t="shared" si="2"/>
        <v>1.5486601224828083E-3</v>
      </c>
      <c r="G74" s="157" t="str">
        <f t="shared" si="3"/>
        <v>ND2</v>
      </c>
      <c r="H74" s="23"/>
      <c r="L74" s="23"/>
      <c r="M74" s="23"/>
      <c r="N74" s="55"/>
    </row>
    <row r="75" spans="1:14" x14ac:dyDescent="0.25">
      <c r="A75" s="25" t="s">
        <v>118</v>
      </c>
      <c r="B75" s="137" t="s">
        <v>1651</v>
      </c>
      <c r="C75" s="148">
        <v>33.077263279999997</v>
      </c>
      <c r="D75" s="148" t="str">
        <f t="shared" si="1"/>
        <v>ND2</v>
      </c>
      <c r="E75" s="21"/>
      <c r="F75" s="157">
        <f t="shared" si="2"/>
        <v>2.1341997387620604E-2</v>
      </c>
      <c r="G75" s="157" t="str">
        <f t="shared" si="3"/>
        <v>ND2</v>
      </c>
      <c r="H75" s="23"/>
      <c r="L75" s="23"/>
      <c r="M75" s="23"/>
      <c r="N75" s="55"/>
    </row>
    <row r="76" spans="1:14" x14ac:dyDescent="0.25">
      <c r="A76" s="25" t="s">
        <v>119</v>
      </c>
      <c r="B76" s="137" t="s">
        <v>1652</v>
      </c>
      <c r="C76" s="148">
        <v>1506.3786663700002</v>
      </c>
      <c r="D76" s="148" t="str">
        <f t="shared" si="1"/>
        <v>ND2</v>
      </c>
      <c r="E76" s="21"/>
      <c r="F76" s="157">
        <f t="shared" si="2"/>
        <v>0.97194043202101199</v>
      </c>
      <c r="G76" s="157" t="str">
        <f t="shared" si="3"/>
        <v>ND2</v>
      </c>
      <c r="H76" s="23"/>
      <c r="L76" s="23"/>
      <c r="M76" s="23"/>
      <c r="N76" s="55"/>
    </row>
    <row r="77" spans="1:14" x14ac:dyDescent="0.25">
      <c r="A77" s="25" t="s">
        <v>120</v>
      </c>
      <c r="B77" s="59" t="s">
        <v>99</v>
      </c>
      <c r="C77" s="150">
        <f>SUM(C70:C76)</f>
        <v>1549.8672724600003</v>
      </c>
      <c r="D77" s="150">
        <f>SUM(D70:D76)</f>
        <v>0</v>
      </c>
      <c r="E77" s="42"/>
      <c r="F77" s="158">
        <f>SUM(F70:F76)</f>
        <v>0.99999999999999989</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0.60181552999999999</v>
      </c>
      <c r="D79" s="150" t="str">
        <f>IF($D$66="ND2","ND2","")</f>
        <v>ND2</v>
      </c>
      <c r="E79" s="42"/>
      <c r="F79" s="157">
        <f>IF($C$77=0,"",IF(C79="","",C79/$C$77))</f>
        <v>3.8830133437476786E-4</v>
      </c>
      <c r="G79" s="157" t="str">
        <f>IF($D$66="ND2","ND2",IF(OR(D79="ND2",D79=""),"",D79/$D$77))</f>
        <v>ND2</v>
      </c>
      <c r="H79" s="23"/>
      <c r="L79" s="23"/>
      <c r="M79" s="23"/>
      <c r="N79" s="55"/>
    </row>
    <row r="80" spans="1:14" outlineLevel="1" x14ac:dyDescent="0.25">
      <c r="A80" s="25" t="s">
        <v>125</v>
      </c>
      <c r="B80" s="60" t="s">
        <v>126</v>
      </c>
      <c r="C80" s="150">
        <v>0.46886171999999998</v>
      </c>
      <c r="D80" s="150" t="str">
        <f>IF($D$66="ND2","ND2","")</f>
        <v>ND2</v>
      </c>
      <c r="E80" s="42"/>
      <c r="F80" s="157">
        <f>IF($C$77=0,"",IF(C80="","",C80/$C$77))</f>
        <v>3.0251733702061289E-4</v>
      </c>
      <c r="G80" s="157" t="str">
        <f>IF($D$66="ND2","ND2",IF(OR(D80="ND2",D80=""),"",D80/$D$77))</f>
        <v>ND2</v>
      </c>
      <c r="H80" s="23"/>
      <c r="L80" s="23"/>
      <c r="M80" s="23"/>
      <c r="N80" s="55"/>
    </row>
    <row r="81" spans="1:14" outlineLevel="1" x14ac:dyDescent="0.25">
      <c r="A81" s="25" t="s">
        <v>127</v>
      </c>
      <c r="B81" s="60" t="s">
        <v>128</v>
      </c>
      <c r="C81" s="150">
        <v>1.17812567</v>
      </c>
      <c r="D81" s="150" t="str">
        <f>IF($D$66="ND2","ND2","")</f>
        <v>ND2</v>
      </c>
      <c r="E81" s="42"/>
      <c r="F81" s="157">
        <f>IF($C$77=0,"",IF(C81="","",C81/$C$77))</f>
        <v>7.6014616924586077E-4</v>
      </c>
      <c r="G81" s="157" t="str">
        <f>IF($D$66="ND2","ND2",IF(OR(D81="ND2",D81=""),"",D81/$D$77))</f>
        <v>ND2</v>
      </c>
      <c r="H81" s="23"/>
      <c r="L81" s="23"/>
      <c r="M81" s="23"/>
      <c r="N81" s="55"/>
    </row>
    <row r="82" spans="1:14" outlineLevel="1" x14ac:dyDescent="0.25">
      <c r="A82" s="25" t="s">
        <v>129</v>
      </c>
      <c r="B82" s="60" t="s">
        <v>130</v>
      </c>
      <c r="C82" s="150">
        <v>0.71099970000000001</v>
      </c>
      <c r="D82" s="150" t="str">
        <f>IF($D$66="ND2","ND2","")</f>
        <v>ND2</v>
      </c>
      <c r="E82" s="42"/>
      <c r="F82" s="157">
        <f>IF($C$77=0,"",IF(C82="","",C82/$C$77))</f>
        <v>4.587487668356774E-4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13.7166</v>
      </c>
      <c r="D89" s="152">
        <v>13.7166</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c r="D96" s="148" t="str">
        <f>IF($D$89="ND2","ND2","")</f>
        <v/>
      </c>
      <c r="E96" s="21"/>
      <c r="F96" s="157" t="str">
        <f t="shared" si="4"/>
        <v/>
      </c>
      <c r="G96" s="157" t="str">
        <f t="shared" si="5"/>
        <v/>
      </c>
      <c r="H96" s="23"/>
      <c r="L96" s="23"/>
      <c r="M96" s="23"/>
      <c r="N96" s="55"/>
    </row>
    <row r="97" spans="1:14" x14ac:dyDescent="0.25">
      <c r="A97" s="25" t="s">
        <v>145</v>
      </c>
      <c r="B97" s="138" t="s">
        <v>1650</v>
      </c>
      <c r="C97" s="148"/>
      <c r="D97" s="148" t="str">
        <f>IF($D$89="ND2","ND2","")</f>
        <v/>
      </c>
      <c r="E97" s="21"/>
      <c r="F97" s="157" t="str">
        <f t="shared" si="4"/>
        <v/>
      </c>
      <c r="G97" s="157" t="str">
        <f t="shared" si="5"/>
        <v/>
      </c>
      <c r="H97" s="23"/>
      <c r="L97" s="23"/>
      <c r="M97" s="23"/>
    </row>
    <row r="98" spans="1:14" x14ac:dyDescent="0.25">
      <c r="A98" s="25" t="s">
        <v>146</v>
      </c>
      <c r="B98" s="138" t="s">
        <v>1651</v>
      </c>
      <c r="C98" s="148">
        <v>500</v>
      </c>
      <c r="D98" s="148">
        <v>500</v>
      </c>
      <c r="E98" s="21"/>
      <c r="F98" s="157">
        <f t="shared" si="4"/>
        <v>0.4</v>
      </c>
      <c r="G98" s="157">
        <f t="shared" si="5"/>
        <v>0.4</v>
      </c>
      <c r="H98" s="23"/>
      <c r="L98" s="23"/>
      <c r="M98" s="23"/>
    </row>
    <row r="99" spans="1:14" x14ac:dyDescent="0.25">
      <c r="A99" s="25" t="s">
        <v>147</v>
      </c>
      <c r="B99" s="138" t="s">
        <v>1652</v>
      </c>
      <c r="C99" s="148">
        <v>750</v>
      </c>
      <c r="D99" s="148">
        <v>750</v>
      </c>
      <c r="E99" s="21"/>
      <c r="F99" s="157">
        <f t="shared" si="4"/>
        <v>0.6</v>
      </c>
      <c r="G99" s="157">
        <f t="shared" si="5"/>
        <v>0.6</v>
      </c>
      <c r="H99" s="23"/>
      <c r="L99" s="23"/>
      <c r="M99" s="23"/>
    </row>
    <row r="100" spans="1:14" x14ac:dyDescent="0.25">
      <c r="A100" s="25" t="s">
        <v>148</v>
      </c>
      <c r="B100" s="59" t="s">
        <v>99</v>
      </c>
      <c r="C100" s="150">
        <f>SUM(C93:C99)</f>
        <v>1250</v>
      </c>
      <c r="D100" s="150">
        <f>SUM(D93:D99)</f>
        <v>1250</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1550.5758000000001</v>
      </c>
      <c r="D112" s="148">
        <v>1550.5758000000001</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1550.5758000000001</v>
      </c>
      <c r="D129" s="148">
        <f>SUM(D112:D128)</f>
        <v>1550.5758000000001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1250</v>
      </c>
      <c r="D138" s="148">
        <v>1250</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1250</v>
      </c>
      <c r="D155" s="148">
        <f>SUM(D138:D154)</f>
        <v>1250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1250</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1250</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0.70856377999999998</v>
      </c>
      <c r="D174" s="39"/>
      <c r="E174" s="31"/>
      <c r="F174" s="157">
        <f>IF($C$179=0,"",IF(C174="[for completion]","",C174/$C$179))</f>
        <v>1</v>
      </c>
      <c r="G174" s="51"/>
      <c r="H174" s="23"/>
      <c r="L174" s="23"/>
      <c r="M174" s="23"/>
      <c r="N174" s="55"/>
    </row>
    <row r="175" spans="1:14" ht="30.75" customHeight="1" x14ac:dyDescent="0.25">
      <c r="A175" s="25" t="s">
        <v>9</v>
      </c>
      <c r="B175" s="42" t="s">
        <v>1682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0.70856377999999998</v>
      </c>
      <c r="E179" s="53"/>
      <c r="F179" s="158">
        <f>SUM(F174:F178)</f>
        <v>1</v>
      </c>
      <c r="G179" s="51"/>
      <c r="H179" s="23"/>
      <c r="L179" s="23"/>
      <c r="M179" s="23"/>
      <c r="N179" s="55"/>
    </row>
    <row r="180" spans="1:14" outlineLevel="1" x14ac:dyDescent="0.25">
      <c r="A180" s="25" t="s">
        <v>241</v>
      </c>
      <c r="B180" s="65" t="s">
        <v>1683</v>
      </c>
      <c r="C180" s="148"/>
      <c r="E180" s="53"/>
      <c r="F180" s="157" t="str">
        <f t="shared" ref="F180:F187" si="14">IF($C$179=0,"",IF(C180="","",C180/$C$179))</f>
        <v/>
      </c>
      <c r="G180" s="51"/>
      <c r="H180" s="23"/>
      <c r="L180" s="23"/>
      <c r="M180" s="23"/>
      <c r="N180" s="55"/>
    </row>
    <row r="181" spans="1:14" s="65" customFormat="1" ht="30" outlineLevel="1" x14ac:dyDescent="0.25">
      <c r="A181" s="25" t="s">
        <v>242</v>
      </c>
      <c r="B181" s="65" t="s">
        <v>1684</v>
      </c>
      <c r="C181" s="161"/>
      <c r="F181" s="157" t="str">
        <f t="shared" si="14"/>
        <v/>
      </c>
    </row>
    <row r="182" spans="1:14" ht="30" outlineLevel="1" x14ac:dyDescent="0.25">
      <c r="A182" s="25" t="s">
        <v>243</v>
      </c>
      <c r="B182" s="65" t="s">
        <v>1685</v>
      </c>
      <c r="C182" s="148"/>
      <c r="E182" s="53"/>
      <c r="F182" s="157" t="str">
        <f t="shared" si="14"/>
        <v/>
      </c>
      <c r="G182" s="51"/>
      <c r="H182" s="23"/>
      <c r="L182" s="23"/>
      <c r="M182" s="23"/>
      <c r="N182" s="55"/>
    </row>
    <row r="183" spans="1:14" outlineLevel="1" x14ac:dyDescent="0.25">
      <c r="A183" s="25" t="s">
        <v>244</v>
      </c>
      <c r="B183" s="65" t="s">
        <v>1686</v>
      </c>
      <c r="C183" s="148"/>
      <c r="E183" s="53"/>
      <c r="F183" s="157" t="str">
        <f t="shared" si="14"/>
        <v/>
      </c>
      <c r="G183" s="51"/>
      <c r="H183" s="23"/>
      <c r="L183" s="23"/>
      <c r="M183" s="23"/>
      <c r="N183" s="55"/>
    </row>
    <row r="184" spans="1:14" s="65" customFormat="1" outlineLevel="1" x14ac:dyDescent="0.25">
      <c r="A184" s="25" t="s">
        <v>245</v>
      </c>
      <c r="B184" s="65" t="s">
        <v>1687</v>
      </c>
      <c r="C184" s="161"/>
      <c r="F184" s="157" t="str">
        <f t="shared" si="14"/>
        <v/>
      </c>
    </row>
    <row r="185" spans="1:14" outlineLevel="1" x14ac:dyDescent="0.25">
      <c r="A185" s="25" t="s">
        <v>246</v>
      </c>
      <c r="B185" s="65" t="s">
        <v>1688</v>
      </c>
      <c r="C185" s="148"/>
      <c r="E185" s="53"/>
      <c r="F185" s="157" t="str">
        <f t="shared" si="14"/>
        <v/>
      </c>
      <c r="G185" s="51"/>
      <c r="H185" s="23"/>
      <c r="L185" s="23"/>
      <c r="M185" s="23"/>
      <c r="N185" s="55"/>
    </row>
    <row r="186" spans="1:14" outlineLevel="1" x14ac:dyDescent="0.25">
      <c r="A186" s="25" t="s">
        <v>247</v>
      </c>
      <c r="B186" s="65" t="s">
        <v>1689</v>
      </c>
      <c r="C186" s="148"/>
      <c r="E186" s="53"/>
      <c r="F186" s="157" t="str">
        <f t="shared" si="14"/>
        <v/>
      </c>
      <c r="G186" s="51"/>
      <c r="H186" s="23"/>
      <c r="L186" s="23"/>
      <c r="M186" s="23"/>
      <c r="N186" s="55"/>
    </row>
    <row r="187" spans="1:14" outlineLevel="1" x14ac:dyDescent="0.25">
      <c r="A187" s="25" t="s">
        <v>248</v>
      </c>
      <c r="B187" s="65" t="s">
        <v>1690</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0.70856377999999998</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0.70856377999999998</v>
      </c>
      <c r="E207" s="53"/>
      <c r="F207" s="157">
        <f>SUM(F193:F196)</f>
        <v>1</v>
      </c>
      <c r="G207" s="53"/>
      <c r="H207" s="23"/>
      <c r="L207" s="23"/>
      <c r="M207" s="23"/>
      <c r="N207" s="55"/>
    </row>
    <row r="208" spans="1:14" x14ac:dyDescent="0.25">
      <c r="A208" s="25" t="s">
        <v>282</v>
      </c>
      <c r="B208" s="59" t="s">
        <v>99</v>
      </c>
      <c r="C208" s="150">
        <f>SUM(C193:C206)</f>
        <v>0.70856377999999998</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1691</v>
      </c>
      <c r="C323" s="40" t="s">
        <v>1678</v>
      </c>
      <c r="H323" s="23"/>
      <c r="I323" s="55"/>
      <c r="J323" s="55"/>
      <c r="K323" s="55"/>
      <c r="L323" s="55"/>
      <c r="M323" s="55"/>
      <c r="N323" s="55"/>
    </row>
    <row r="324" spans="1:14" outlineLevel="1" x14ac:dyDescent="0.25">
      <c r="A324" s="25" t="s">
        <v>418</v>
      </c>
      <c r="B324" s="40" t="s">
        <v>1692</v>
      </c>
      <c r="C324" s="25" t="s">
        <v>1678</v>
      </c>
      <c r="H324" s="23"/>
      <c r="I324" s="55"/>
      <c r="J324" s="55"/>
      <c r="K324" s="55"/>
      <c r="L324" s="55"/>
      <c r="M324" s="55"/>
      <c r="N324" s="55"/>
    </row>
    <row r="325" spans="1:14" outlineLevel="1" x14ac:dyDescent="0.25">
      <c r="A325" s="25" t="s">
        <v>420</v>
      </c>
      <c r="B325" s="40" t="s">
        <v>1693</v>
      </c>
      <c r="C325" s="25" t="s">
        <v>1678</v>
      </c>
      <c r="H325" s="23"/>
      <c r="I325" s="55"/>
      <c r="J325" s="55"/>
      <c r="K325" s="55"/>
      <c r="L325" s="55"/>
      <c r="M325" s="55"/>
      <c r="N325" s="55"/>
    </row>
    <row r="326" spans="1:14" outlineLevel="1" x14ac:dyDescent="0.25">
      <c r="A326" s="25" t="s">
        <v>421</v>
      </c>
      <c r="B326" s="40" t="s">
        <v>1694</v>
      </c>
      <c r="C326" s="25" t="s">
        <v>1678</v>
      </c>
      <c r="H326" s="23"/>
      <c r="I326" s="55"/>
      <c r="J326" s="55"/>
      <c r="K326" s="55"/>
      <c r="L326" s="55"/>
      <c r="M326" s="55"/>
      <c r="N326" s="55"/>
    </row>
    <row r="327" spans="1:14" outlineLevel="1" x14ac:dyDescent="0.25">
      <c r="A327" s="25" t="s">
        <v>422</v>
      </c>
      <c r="B327" s="40" t="s">
        <v>1695</v>
      </c>
      <c r="C327" s="25" t="s">
        <v>1678</v>
      </c>
      <c r="H327" s="23"/>
      <c r="I327" s="55"/>
      <c r="J327" s="55"/>
      <c r="K327" s="55"/>
      <c r="L327" s="55"/>
      <c r="M327" s="55"/>
      <c r="N327" s="55"/>
    </row>
    <row r="328" spans="1:14" outlineLevel="1" x14ac:dyDescent="0.25">
      <c r="A328" s="25" t="s">
        <v>423</v>
      </c>
      <c r="B328" s="40" t="s">
        <v>419</v>
      </c>
      <c r="C328" s="25" t="s">
        <v>1696</v>
      </c>
      <c r="H328" s="23"/>
      <c r="I328" s="55"/>
      <c r="J328" s="55"/>
      <c r="K328" s="55"/>
      <c r="L328" s="55"/>
      <c r="M328" s="55"/>
      <c r="N328" s="55"/>
    </row>
    <row r="329" spans="1:14" outlineLevel="1" x14ac:dyDescent="0.25">
      <c r="A329" s="25" t="s">
        <v>424</v>
      </c>
      <c r="B329" s="40" t="s">
        <v>1697</v>
      </c>
      <c r="C329" s="25" t="s">
        <v>1696</v>
      </c>
      <c r="H329" s="23"/>
      <c r="I329" s="55"/>
      <c r="J329" s="55"/>
      <c r="K329" s="55"/>
      <c r="L329" s="55"/>
      <c r="M329" s="55"/>
      <c r="N329" s="55"/>
    </row>
    <row r="330" spans="1:14" outlineLevel="1" x14ac:dyDescent="0.25">
      <c r="A330" s="25" t="s">
        <v>426</v>
      </c>
      <c r="B330" s="54" t="s">
        <v>1698</v>
      </c>
      <c r="C330" s="25" t="s">
        <v>1699</v>
      </c>
      <c r="H330" s="23"/>
      <c r="I330" s="55"/>
      <c r="J330" s="55"/>
      <c r="K330" s="55"/>
      <c r="L330" s="55"/>
      <c r="M330" s="55"/>
      <c r="N330" s="55"/>
    </row>
    <row r="331" spans="1:14" outlineLevel="1" x14ac:dyDescent="0.25">
      <c r="A331" s="25" t="s">
        <v>428</v>
      </c>
      <c r="B331" s="54" t="s">
        <v>1700</v>
      </c>
      <c r="C331" s="25" t="s">
        <v>1699</v>
      </c>
      <c r="H331" s="23"/>
      <c r="I331" s="55"/>
      <c r="J331" s="55"/>
      <c r="K331" s="55"/>
      <c r="L331" s="55"/>
      <c r="M331" s="55"/>
      <c r="N331" s="55"/>
    </row>
    <row r="332" spans="1:14" outlineLevel="1" x14ac:dyDescent="0.25">
      <c r="A332" s="25" t="s">
        <v>429</v>
      </c>
      <c r="B332" s="54" t="s">
        <v>1701</v>
      </c>
      <c r="C332" s="25" t="s">
        <v>1702</v>
      </c>
      <c r="H332" s="23"/>
      <c r="I332" s="55"/>
      <c r="J332" s="55"/>
      <c r="K332" s="55"/>
      <c r="L332" s="55"/>
      <c r="M332" s="55"/>
      <c r="N332" s="55"/>
    </row>
    <row r="333" spans="1:14" outlineLevel="1" x14ac:dyDescent="0.25">
      <c r="A333" s="25" t="s">
        <v>430</v>
      </c>
      <c r="B333" s="54" t="s">
        <v>1703</v>
      </c>
      <c r="C333" s="25" t="s">
        <v>1702</v>
      </c>
      <c r="H333" s="23"/>
      <c r="I333" s="55"/>
      <c r="J333" s="55"/>
      <c r="K333" s="55"/>
      <c r="L333" s="55"/>
      <c r="M333" s="55"/>
      <c r="N333" s="55"/>
    </row>
    <row r="334" spans="1:14" outlineLevel="1" x14ac:dyDescent="0.25">
      <c r="A334" s="25" t="s">
        <v>431</v>
      </c>
      <c r="B334" s="54" t="s">
        <v>425</v>
      </c>
      <c r="C334" s="25" t="s">
        <v>1702</v>
      </c>
      <c r="H334" s="23"/>
      <c r="I334" s="55"/>
      <c r="J334" s="55"/>
      <c r="K334" s="55"/>
      <c r="L334" s="55"/>
      <c r="M334" s="55"/>
      <c r="N334" s="55"/>
    </row>
    <row r="335" spans="1:14" outlineLevel="1" x14ac:dyDescent="0.25">
      <c r="A335" s="25" t="s">
        <v>432</v>
      </c>
      <c r="B335" s="54" t="s">
        <v>1704</v>
      </c>
      <c r="C335" s="25" t="s">
        <v>1705</v>
      </c>
      <c r="H335" s="23"/>
      <c r="I335" s="55"/>
      <c r="J335" s="55"/>
      <c r="K335" s="55"/>
      <c r="L335" s="55"/>
      <c r="M335" s="55"/>
      <c r="N335" s="55"/>
    </row>
    <row r="336" spans="1:14" outlineLevel="1" x14ac:dyDescent="0.25">
      <c r="A336" s="25" t="s">
        <v>433</v>
      </c>
      <c r="B336" s="54" t="s">
        <v>1606</v>
      </c>
      <c r="C336" s="25" t="s">
        <v>1706</v>
      </c>
      <c r="H336" s="23"/>
      <c r="I336" s="55"/>
      <c r="J336" s="55"/>
      <c r="K336" s="55"/>
      <c r="L336" s="55"/>
      <c r="M336" s="55"/>
      <c r="N336" s="55"/>
    </row>
    <row r="337" spans="1:14" outlineLevel="1" x14ac:dyDescent="0.25">
      <c r="A337" s="25" t="s">
        <v>434</v>
      </c>
      <c r="B337" s="54" t="s">
        <v>1707</v>
      </c>
      <c r="C337" s="25" t="s">
        <v>1706</v>
      </c>
      <c r="H337" s="23"/>
      <c r="I337" s="55"/>
      <c r="J337" s="55"/>
      <c r="K337" s="55"/>
      <c r="L337" s="55"/>
      <c r="M337" s="55"/>
      <c r="N337" s="55"/>
    </row>
    <row r="338" spans="1:14" outlineLevel="1" x14ac:dyDescent="0.25">
      <c r="A338" s="25" t="s">
        <v>435</v>
      </c>
      <c r="B338" s="54" t="s">
        <v>1708</v>
      </c>
      <c r="C338" s="25" t="s">
        <v>1709</v>
      </c>
      <c r="H338" s="23"/>
      <c r="I338" s="55"/>
      <c r="J338" s="55"/>
      <c r="K338" s="55"/>
      <c r="L338" s="55"/>
      <c r="M338" s="55"/>
      <c r="N338" s="55"/>
    </row>
    <row r="339" spans="1:14" outlineLevel="1" x14ac:dyDescent="0.25">
      <c r="A339" s="25" t="s">
        <v>436</v>
      </c>
      <c r="B339" s="54" t="s">
        <v>1710</v>
      </c>
      <c r="C339" s="25" t="s">
        <v>1711</v>
      </c>
      <c r="H339" s="23"/>
      <c r="I339" s="55"/>
      <c r="J339" s="55"/>
      <c r="K339" s="55"/>
      <c r="L339" s="55"/>
      <c r="M339" s="55"/>
      <c r="N339" s="55"/>
    </row>
    <row r="340" spans="1:14" ht="30" outlineLevel="1" x14ac:dyDescent="0.25">
      <c r="A340" s="25" t="s">
        <v>437</v>
      </c>
      <c r="B340" s="54" t="s">
        <v>1712</v>
      </c>
      <c r="C340" s="25" t="s">
        <v>1713</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1549.8672724600001</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1549.8672724600001</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6689</v>
      </c>
      <c r="D28" s="108" t="str">
        <f>IF(C28="","","ND2")</f>
        <v>ND2</v>
      </c>
      <c r="F28" s="169">
        <f>IF(C28=0,"",IF(C28="","",C28))</f>
        <v>6689</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6.1000000000000004E-3</v>
      </c>
      <c r="D36" s="140" t="str">
        <f>IF(C36="","","ND2")</f>
        <v>ND2</v>
      </c>
      <c r="E36" s="168"/>
      <c r="F36" s="140">
        <f>IF(C36=0,"",C36)</f>
        <v>6.1000000000000004E-3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1714</v>
      </c>
      <c r="C99" s="140">
        <v>2.234657E-2</v>
      </c>
      <c r="D99" s="140" t="str">
        <f t="shared" ref="D99:D111" si="1">IF(C99="","","ND2")</f>
        <v>ND2</v>
      </c>
      <c r="E99" s="140"/>
      <c r="F99" s="140">
        <f t="shared" ref="F99:F111" si="2">IF(C99="","",C99)</f>
        <v>2.234657E-2</v>
      </c>
      <c r="G99" s="108"/>
    </row>
    <row r="100" spans="1:7" x14ac:dyDescent="0.25">
      <c r="A100" s="108" t="s">
        <v>596</v>
      </c>
      <c r="B100" s="127" t="s">
        <v>1715</v>
      </c>
      <c r="C100" s="140">
        <v>3.0728740000000001E-2</v>
      </c>
      <c r="D100" s="140" t="str">
        <f t="shared" si="1"/>
        <v>ND2</v>
      </c>
      <c r="E100" s="140"/>
      <c r="F100" s="140">
        <f t="shared" si="2"/>
        <v>3.0728740000000001E-2</v>
      </c>
      <c r="G100" s="108"/>
    </row>
    <row r="101" spans="1:7" x14ac:dyDescent="0.25">
      <c r="A101" s="108" t="s">
        <v>597</v>
      </c>
      <c r="B101" s="127" t="s">
        <v>1716</v>
      </c>
      <c r="C101" s="140">
        <v>2.2594840000000001E-2</v>
      </c>
      <c r="D101" s="140" t="str">
        <f t="shared" si="1"/>
        <v>ND2</v>
      </c>
      <c r="E101" s="140"/>
      <c r="F101" s="140">
        <f t="shared" si="2"/>
        <v>2.2594840000000001E-2</v>
      </c>
      <c r="G101" s="108"/>
    </row>
    <row r="102" spans="1:7" x14ac:dyDescent="0.25">
      <c r="A102" s="108" t="s">
        <v>598</v>
      </c>
      <c r="B102" s="127" t="s">
        <v>1717</v>
      </c>
      <c r="C102" s="140">
        <v>0.11509585999999999</v>
      </c>
      <c r="D102" s="140" t="str">
        <f t="shared" si="1"/>
        <v>ND2</v>
      </c>
      <c r="E102" s="140"/>
      <c r="F102" s="140">
        <f t="shared" si="2"/>
        <v>0.11509585999999999</v>
      </c>
      <c r="G102" s="108"/>
    </row>
    <row r="103" spans="1:7" x14ac:dyDescent="0.25">
      <c r="A103" s="108" t="s">
        <v>599</v>
      </c>
      <c r="B103" s="127" t="s">
        <v>1718</v>
      </c>
      <c r="C103" s="140">
        <v>2.520182E-2</v>
      </c>
      <c r="D103" s="140" t="str">
        <f t="shared" si="1"/>
        <v>ND2</v>
      </c>
      <c r="E103" s="140"/>
      <c r="F103" s="140">
        <f t="shared" si="2"/>
        <v>2.520182E-2</v>
      </c>
      <c r="G103" s="108"/>
    </row>
    <row r="104" spans="1:7" x14ac:dyDescent="0.25">
      <c r="A104" s="108" t="s">
        <v>600</v>
      </c>
      <c r="B104" s="127" t="s">
        <v>1719</v>
      </c>
      <c r="C104" s="140">
        <v>3.949635E-2</v>
      </c>
      <c r="D104" s="140" t="str">
        <f t="shared" si="1"/>
        <v>ND2</v>
      </c>
      <c r="E104" s="140"/>
      <c r="F104" s="140">
        <f t="shared" si="2"/>
        <v>3.949635E-2</v>
      </c>
      <c r="G104" s="108"/>
    </row>
    <row r="105" spans="1:7" x14ac:dyDescent="0.25">
      <c r="A105" s="108" t="s">
        <v>601</v>
      </c>
      <c r="B105" s="127" t="s">
        <v>1720</v>
      </c>
      <c r="C105" s="140">
        <v>0.14879862999999999</v>
      </c>
      <c r="D105" s="140" t="str">
        <f t="shared" si="1"/>
        <v>ND2</v>
      </c>
      <c r="E105" s="140"/>
      <c r="F105" s="140">
        <f t="shared" si="2"/>
        <v>0.14879862999999999</v>
      </c>
      <c r="G105" s="108"/>
    </row>
    <row r="106" spans="1:7" x14ac:dyDescent="0.25">
      <c r="A106" s="108" t="s">
        <v>602</v>
      </c>
      <c r="B106" s="127" t="s">
        <v>1721</v>
      </c>
      <c r="C106" s="140">
        <v>0.15951888</v>
      </c>
      <c r="D106" s="140" t="str">
        <f t="shared" si="1"/>
        <v>ND2</v>
      </c>
      <c r="E106" s="140"/>
      <c r="F106" s="140">
        <f t="shared" si="2"/>
        <v>0.15951888</v>
      </c>
      <c r="G106" s="108"/>
    </row>
    <row r="107" spans="1:7" x14ac:dyDescent="0.25">
      <c r="A107" s="108" t="s">
        <v>603</v>
      </c>
      <c r="B107" s="127" t="s">
        <v>1722</v>
      </c>
      <c r="C107" s="140">
        <v>5.7281440000000003E-2</v>
      </c>
      <c r="D107" s="140" t="str">
        <f t="shared" si="1"/>
        <v>ND2</v>
      </c>
      <c r="E107" s="140"/>
      <c r="F107" s="140">
        <f t="shared" si="2"/>
        <v>5.7281440000000003E-2</v>
      </c>
      <c r="G107" s="108"/>
    </row>
    <row r="108" spans="1:7" x14ac:dyDescent="0.25">
      <c r="A108" s="108" t="s">
        <v>604</v>
      </c>
      <c r="B108" s="127" t="s">
        <v>1723</v>
      </c>
      <c r="C108" s="140">
        <v>8.1318130000000002E-2</v>
      </c>
      <c r="D108" s="140" t="str">
        <f t="shared" si="1"/>
        <v>ND2</v>
      </c>
      <c r="E108" s="140"/>
      <c r="F108" s="140">
        <f t="shared" si="2"/>
        <v>8.1318130000000002E-2</v>
      </c>
      <c r="G108" s="108"/>
    </row>
    <row r="109" spans="1:7" x14ac:dyDescent="0.25">
      <c r="A109" s="108" t="s">
        <v>605</v>
      </c>
      <c r="B109" s="127" t="s">
        <v>1724</v>
      </c>
      <c r="C109" s="140">
        <v>2.0710849999999999E-2</v>
      </c>
      <c r="D109" s="140" t="str">
        <f t="shared" si="1"/>
        <v>ND2</v>
      </c>
      <c r="E109" s="140"/>
      <c r="F109" s="140">
        <f t="shared" si="2"/>
        <v>2.0710849999999999E-2</v>
      </c>
      <c r="G109" s="108"/>
    </row>
    <row r="110" spans="1:7" x14ac:dyDescent="0.25">
      <c r="A110" s="108" t="s">
        <v>606</v>
      </c>
      <c r="B110" s="127" t="s">
        <v>1725</v>
      </c>
      <c r="C110" s="140">
        <v>0.27677016999999998</v>
      </c>
      <c r="D110" s="140" t="str">
        <f t="shared" si="1"/>
        <v>ND2</v>
      </c>
      <c r="E110" s="140"/>
      <c r="F110" s="140">
        <f t="shared" si="2"/>
        <v>0.27677016999999998</v>
      </c>
      <c r="G110" s="108"/>
    </row>
    <row r="111" spans="1:7" x14ac:dyDescent="0.25">
      <c r="A111" s="108" t="s">
        <v>607</v>
      </c>
      <c r="B111" s="127" t="s">
        <v>1726</v>
      </c>
      <c r="C111" s="140">
        <v>1.3771000000000001E-4</v>
      </c>
      <c r="D111" s="140" t="str">
        <f t="shared" si="1"/>
        <v>ND2</v>
      </c>
      <c r="E111" s="140"/>
      <c r="F111" s="140">
        <f t="shared" si="2"/>
        <v>1.3771000000000001E-4</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0.99548619000000005</v>
      </c>
      <c r="D150" s="140" t="str">
        <f>IF(C150="","","ND2")</f>
        <v>ND2</v>
      </c>
      <c r="E150" s="141"/>
      <c r="F150" s="140">
        <f>IF(C150="","",C150)</f>
        <v>0.99548619000000005</v>
      </c>
    </row>
    <row r="151" spans="1:7" x14ac:dyDescent="0.25">
      <c r="A151" s="108" t="s">
        <v>629</v>
      </c>
      <c r="B151" s="108" t="s">
        <v>630</v>
      </c>
      <c r="C151" s="140">
        <v>4.51381E-3</v>
      </c>
      <c r="D151" s="140" t="str">
        <f>IF(C151="","","ND2")</f>
        <v>ND2</v>
      </c>
      <c r="E151" s="141"/>
      <c r="F151" s="140">
        <f>IF(C151="","",C151)</f>
        <v>4.51381E-3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0.41286945000000003</v>
      </c>
      <c r="D160" s="140" t="str">
        <f>IF(C160="","","ND2")</f>
        <v>ND2</v>
      </c>
      <c r="E160" s="141"/>
      <c r="F160" s="140">
        <f>IF(C160="","",C160)</f>
        <v>0.41286945000000003</v>
      </c>
    </row>
    <row r="161" spans="1:7" x14ac:dyDescent="0.25">
      <c r="A161" s="108" t="s">
        <v>641</v>
      </c>
      <c r="B161" s="108" t="s">
        <v>642</v>
      </c>
      <c r="C161" s="140">
        <v>0.58713055000000003</v>
      </c>
      <c r="D161" s="140" t="str">
        <f>IF(C161="","","ND2")</f>
        <v>ND2</v>
      </c>
      <c r="E161" s="141"/>
      <c r="F161" s="140">
        <f>IF(C161="","",C161)</f>
        <v>0.58713055000000003</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1727</v>
      </c>
      <c r="C170" s="140">
        <v>2.2922149999999999E-2</v>
      </c>
      <c r="D170" s="140" t="str">
        <f>IF(C170="","","ND2")</f>
        <v>ND2</v>
      </c>
      <c r="E170" s="141"/>
      <c r="F170" s="140">
        <f>IF(C170="","",C170)</f>
        <v>2.2922149999999999E-2</v>
      </c>
    </row>
    <row r="171" spans="1:7" x14ac:dyDescent="0.25">
      <c r="A171" s="108" t="s">
        <v>653</v>
      </c>
      <c r="B171" s="128" t="s">
        <v>1728</v>
      </c>
      <c r="C171" s="140">
        <v>0.28991642000000001</v>
      </c>
      <c r="D171" s="140" t="str">
        <f>IF(C171="","","ND2")</f>
        <v>ND2</v>
      </c>
      <c r="E171" s="141"/>
      <c r="F171" s="140">
        <f>IF(C171="","",C171)</f>
        <v>0.28991642000000001</v>
      </c>
    </row>
    <row r="172" spans="1:7" x14ac:dyDescent="0.25">
      <c r="A172" s="108" t="s">
        <v>655</v>
      </c>
      <c r="B172" s="128" t="s">
        <v>1729</v>
      </c>
      <c r="C172" s="140">
        <v>0.14905905</v>
      </c>
      <c r="D172" s="140" t="str">
        <f>IF(C172="","","ND2")</f>
        <v>ND2</v>
      </c>
      <c r="E172" s="140"/>
      <c r="F172" s="140">
        <f>IF(C172="","",C172)</f>
        <v>0.14905905</v>
      </c>
    </row>
    <row r="173" spans="1:7" x14ac:dyDescent="0.25">
      <c r="A173" s="108" t="s">
        <v>657</v>
      </c>
      <c r="B173" s="128" t="s">
        <v>1730</v>
      </c>
      <c r="C173" s="140">
        <v>0.16551856000000001</v>
      </c>
      <c r="D173" s="140" t="str">
        <f>IF(C173="","","ND2")</f>
        <v>ND2</v>
      </c>
      <c r="E173" s="140"/>
      <c r="F173" s="140">
        <f>IF(C173="","",C173)</f>
        <v>0.16551856000000001</v>
      </c>
    </row>
    <row r="174" spans="1:7" x14ac:dyDescent="0.25">
      <c r="A174" s="108" t="s">
        <v>659</v>
      </c>
      <c r="B174" s="128" t="s">
        <v>1731</v>
      </c>
      <c r="C174" s="140">
        <v>0.37258382000000001</v>
      </c>
      <c r="D174" s="140" t="str">
        <f>IF(C174="","","ND2")</f>
        <v>ND2</v>
      </c>
      <c r="E174" s="140"/>
      <c r="F174" s="140">
        <f>IF(C174="","",C174)</f>
        <v>0.37258382000000001</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0</v>
      </c>
      <c r="D180" s="140" t="str">
        <f>IF(C180="","","ND2")</f>
        <v>ND2</v>
      </c>
      <c r="E180" s="141"/>
      <c r="F180" s="140">
        <f>IF(C180="","",C180)</f>
        <v>0</v>
      </c>
    </row>
    <row r="181" spans="1:7" outlineLevel="1" x14ac:dyDescent="0.25">
      <c r="A181" s="108" t="s">
        <v>668</v>
      </c>
      <c r="B181" s="129" t="s">
        <v>1732</v>
      </c>
      <c r="C181" s="140">
        <v>1</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231.70388286141429</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1733</v>
      </c>
      <c r="C190" s="166">
        <v>1.274088E-2</v>
      </c>
      <c r="D190" s="169">
        <v>2</v>
      </c>
      <c r="E190" s="133"/>
      <c r="F190" s="165">
        <f t="shared" ref="F190:F213" si="3">IF($C$214=0,"",IF(C190="[for completion]","",IF(C190="","",C190/$C$214)))</f>
        <v>8.2206265184097119E-6</v>
      </c>
      <c r="G190" s="165">
        <f t="shared" ref="G190:G213" si="4">IF($D$214=0,"",IF(D190="[for completion]","",IF(D190="","",D190/$D$214)))</f>
        <v>2.989983555090447E-4</v>
      </c>
    </row>
    <row r="191" spans="1:7" x14ac:dyDescent="0.25">
      <c r="A191" s="108" t="s">
        <v>680</v>
      </c>
      <c r="B191" s="127" t="s">
        <v>1734</v>
      </c>
      <c r="C191" s="166">
        <v>0.54248211000000002</v>
      </c>
      <c r="D191" s="169">
        <v>12</v>
      </c>
      <c r="E191" s="133"/>
      <c r="F191" s="165">
        <f t="shared" si="3"/>
        <v>3.5001843037756064E-4</v>
      </c>
      <c r="G191" s="165">
        <f t="shared" si="4"/>
        <v>1.7939901330542682E-3</v>
      </c>
    </row>
    <row r="192" spans="1:7" x14ac:dyDescent="0.25">
      <c r="A192" s="108" t="s">
        <v>681</v>
      </c>
      <c r="B192" s="127" t="s">
        <v>1735</v>
      </c>
      <c r="C192" s="166">
        <v>21.469936430000001</v>
      </c>
      <c r="D192" s="169">
        <v>338</v>
      </c>
      <c r="E192" s="133"/>
      <c r="F192" s="165">
        <f t="shared" si="3"/>
        <v>1.3852758111294413E-2</v>
      </c>
      <c r="G192" s="165">
        <f t="shared" si="4"/>
        <v>5.0530722081028552E-2</v>
      </c>
    </row>
    <row r="193" spans="1:7" x14ac:dyDescent="0.25">
      <c r="A193" s="108" t="s">
        <v>682</v>
      </c>
      <c r="B193" s="127" t="s">
        <v>1736</v>
      </c>
      <c r="C193" s="166">
        <v>36.618945150000002</v>
      </c>
      <c r="D193" s="169">
        <v>413</v>
      </c>
      <c r="E193" s="133"/>
      <c r="F193" s="165">
        <f t="shared" si="3"/>
        <v>2.3627149111857322E-2</v>
      </c>
      <c r="G193" s="165">
        <f t="shared" si="4"/>
        <v>6.174316041261773E-2</v>
      </c>
    </row>
    <row r="194" spans="1:7" x14ac:dyDescent="0.25">
      <c r="A194" s="108" t="s">
        <v>683</v>
      </c>
      <c r="B194" s="127" t="s">
        <v>1737</v>
      </c>
      <c r="C194" s="166">
        <v>148.13185018999999</v>
      </c>
      <c r="D194" s="169">
        <v>1165</v>
      </c>
      <c r="E194" s="133"/>
      <c r="F194" s="165">
        <f t="shared" si="3"/>
        <v>9.557711993936123E-2</v>
      </c>
      <c r="G194" s="165">
        <f t="shared" si="4"/>
        <v>0.17416654208401855</v>
      </c>
    </row>
    <row r="195" spans="1:7" x14ac:dyDescent="0.25">
      <c r="A195" s="108" t="s">
        <v>684</v>
      </c>
      <c r="B195" s="127" t="s">
        <v>1738</v>
      </c>
      <c r="C195" s="166">
        <v>232.67792965999999</v>
      </c>
      <c r="D195" s="169">
        <v>1327</v>
      </c>
      <c r="E195" s="133"/>
      <c r="F195" s="165">
        <f t="shared" si="3"/>
        <v>0.15012764886033506</v>
      </c>
      <c r="G195" s="165">
        <f t="shared" si="4"/>
        <v>0.19838540888025116</v>
      </c>
    </row>
    <row r="196" spans="1:7" x14ac:dyDescent="0.25">
      <c r="A196" s="108" t="s">
        <v>685</v>
      </c>
      <c r="B196" s="127" t="s">
        <v>1739</v>
      </c>
      <c r="C196" s="166">
        <v>256.22375539000001</v>
      </c>
      <c r="D196" s="169">
        <v>1141</v>
      </c>
      <c r="E196" s="133"/>
      <c r="F196" s="165">
        <f t="shared" si="3"/>
        <v>0.16531980508454341</v>
      </c>
      <c r="G196" s="165">
        <f t="shared" si="4"/>
        <v>0.17057856181791001</v>
      </c>
    </row>
    <row r="197" spans="1:7" x14ac:dyDescent="0.25">
      <c r="A197" s="108" t="s">
        <v>686</v>
      </c>
      <c r="B197" s="127" t="s">
        <v>1740</v>
      </c>
      <c r="C197" s="166">
        <v>225.55163847</v>
      </c>
      <c r="D197" s="169">
        <v>825</v>
      </c>
      <c r="E197" s="133"/>
      <c r="F197" s="165">
        <f t="shared" si="3"/>
        <v>0.14552964791107381</v>
      </c>
      <c r="G197" s="165">
        <f t="shared" si="4"/>
        <v>0.12333682164748094</v>
      </c>
    </row>
    <row r="198" spans="1:7" x14ac:dyDescent="0.25">
      <c r="A198" s="108" t="s">
        <v>687</v>
      </c>
      <c r="B198" s="127" t="s">
        <v>1741</v>
      </c>
      <c r="C198" s="166">
        <v>168.80391872000001</v>
      </c>
      <c r="D198" s="169">
        <v>521</v>
      </c>
      <c r="E198" s="133"/>
      <c r="F198" s="165">
        <f t="shared" si="3"/>
        <v>0.10891508048432368</v>
      </c>
      <c r="G198" s="165">
        <f t="shared" si="4"/>
        <v>7.788907161010615E-2</v>
      </c>
    </row>
    <row r="199" spans="1:7" x14ac:dyDescent="0.25">
      <c r="A199" s="108" t="s">
        <v>688</v>
      </c>
      <c r="B199" s="127" t="s">
        <v>1742</v>
      </c>
      <c r="C199" s="166">
        <v>125.18105737</v>
      </c>
      <c r="D199" s="169">
        <v>336</v>
      </c>
      <c r="E199" s="127"/>
      <c r="F199" s="165">
        <f t="shared" si="3"/>
        <v>8.076888879091472E-2</v>
      </c>
      <c r="G199" s="165">
        <f t="shared" si="4"/>
        <v>5.0231723725519511E-2</v>
      </c>
    </row>
    <row r="200" spans="1:7" x14ac:dyDescent="0.25">
      <c r="A200" s="108" t="s">
        <v>689</v>
      </c>
      <c r="B200" s="127" t="s">
        <v>1743</v>
      </c>
      <c r="C200" s="166">
        <v>79.513238869999995</v>
      </c>
      <c r="D200" s="169">
        <v>188</v>
      </c>
      <c r="E200" s="127"/>
      <c r="F200" s="165">
        <f t="shared" si="3"/>
        <v>5.1303256919409637E-2</v>
      </c>
      <c r="G200" s="165">
        <f t="shared" si="4"/>
        <v>2.8105845417850203E-2</v>
      </c>
    </row>
    <row r="201" spans="1:7" x14ac:dyDescent="0.25">
      <c r="A201" s="108" t="s">
        <v>690</v>
      </c>
      <c r="B201" s="127" t="s">
        <v>1744</v>
      </c>
      <c r="C201" s="166">
        <v>60.051826830000003</v>
      </c>
      <c r="D201" s="169">
        <v>127</v>
      </c>
      <c r="E201" s="127"/>
      <c r="F201" s="165">
        <f t="shared" si="3"/>
        <v>3.8746431966837913E-2</v>
      </c>
      <c r="G201" s="165">
        <f t="shared" si="4"/>
        <v>1.8986395574824337E-2</v>
      </c>
    </row>
    <row r="202" spans="1:7" x14ac:dyDescent="0.25">
      <c r="A202" s="108" t="s">
        <v>691</v>
      </c>
      <c r="B202" s="127" t="s">
        <v>1745</v>
      </c>
      <c r="C202" s="166">
        <v>39.867491800000003</v>
      </c>
      <c r="D202" s="169">
        <v>76</v>
      </c>
      <c r="E202" s="127"/>
      <c r="F202" s="165">
        <f t="shared" si="3"/>
        <v>2.5723165143503573E-2</v>
      </c>
      <c r="G202" s="165">
        <f t="shared" si="4"/>
        <v>1.1361937509343698E-2</v>
      </c>
    </row>
    <row r="203" spans="1:7" x14ac:dyDescent="0.25">
      <c r="A203" s="108" t="s">
        <v>692</v>
      </c>
      <c r="B203" s="127" t="s">
        <v>1746</v>
      </c>
      <c r="C203" s="166">
        <v>30.305955529999999</v>
      </c>
      <c r="D203" s="169">
        <v>53</v>
      </c>
      <c r="E203" s="127"/>
      <c r="F203" s="165">
        <f t="shared" si="3"/>
        <v>1.9553903788094972E-2</v>
      </c>
      <c r="G203" s="165">
        <f t="shared" si="4"/>
        <v>7.9234564209896847E-3</v>
      </c>
    </row>
    <row r="204" spans="1:7" x14ac:dyDescent="0.25">
      <c r="A204" s="108" t="s">
        <v>693</v>
      </c>
      <c r="B204" s="127" t="s">
        <v>1747</v>
      </c>
      <c r="C204" s="166">
        <v>19.941408020000001</v>
      </c>
      <c r="D204" s="169">
        <v>32</v>
      </c>
      <c r="E204" s="127"/>
      <c r="F204" s="165">
        <f t="shared" si="3"/>
        <v>1.2866526298312213E-2</v>
      </c>
      <c r="G204" s="165">
        <f t="shared" si="4"/>
        <v>4.7839736881447152E-3</v>
      </c>
    </row>
    <row r="205" spans="1:7" x14ac:dyDescent="0.25">
      <c r="A205" s="108" t="s">
        <v>694</v>
      </c>
      <c r="B205" s="127" t="s">
        <v>1748</v>
      </c>
      <c r="C205" s="166">
        <v>20.308027849999998</v>
      </c>
      <c r="D205" s="169">
        <v>30</v>
      </c>
      <c r="F205" s="165">
        <f t="shared" si="3"/>
        <v>1.3103075476757724E-2</v>
      </c>
      <c r="G205" s="165">
        <f t="shared" si="4"/>
        <v>4.4849753326356703E-3</v>
      </c>
    </row>
    <row r="206" spans="1:7" x14ac:dyDescent="0.25">
      <c r="A206" s="108" t="s">
        <v>695</v>
      </c>
      <c r="B206" s="127" t="s">
        <v>1749</v>
      </c>
      <c r="C206" s="166">
        <v>17.423655849999999</v>
      </c>
      <c r="D206" s="169">
        <v>24</v>
      </c>
      <c r="E206" s="122"/>
      <c r="F206" s="165">
        <f t="shared" si="3"/>
        <v>1.124203095297613E-2</v>
      </c>
      <c r="G206" s="165">
        <f t="shared" si="4"/>
        <v>3.5879802661085364E-3</v>
      </c>
    </row>
    <row r="207" spans="1:7" x14ac:dyDescent="0.25">
      <c r="A207" s="108" t="s">
        <v>696</v>
      </c>
      <c r="B207" s="127" t="s">
        <v>1750</v>
      </c>
      <c r="C207" s="166">
        <v>13.17921432</v>
      </c>
      <c r="D207" s="169">
        <v>17</v>
      </c>
      <c r="E207" s="122"/>
      <c r="F207" s="165">
        <f t="shared" si="3"/>
        <v>8.5034470720073505E-3</v>
      </c>
      <c r="G207" s="165">
        <f t="shared" si="4"/>
        <v>2.5414860218268801E-3</v>
      </c>
    </row>
    <row r="208" spans="1:7" x14ac:dyDescent="0.25">
      <c r="A208" s="108" t="s">
        <v>697</v>
      </c>
      <c r="B208" s="127" t="s">
        <v>1751</v>
      </c>
      <c r="C208" s="166">
        <v>19.694928059999999</v>
      </c>
      <c r="D208" s="169">
        <v>24</v>
      </c>
      <c r="E208" s="122"/>
      <c r="F208" s="165">
        <f t="shared" si="3"/>
        <v>1.2707493351181987E-2</v>
      </c>
      <c r="G208" s="165">
        <f t="shared" si="4"/>
        <v>3.5879802661085364E-3</v>
      </c>
    </row>
    <row r="209" spans="1:7" x14ac:dyDescent="0.25">
      <c r="A209" s="108" t="s">
        <v>698</v>
      </c>
      <c r="B209" s="127" t="s">
        <v>1752</v>
      </c>
      <c r="C209" s="166">
        <v>16.587116170000002</v>
      </c>
      <c r="D209" s="169">
        <v>19</v>
      </c>
      <c r="E209" s="122"/>
      <c r="F209" s="165">
        <f t="shared" si="3"/>
        <v>1.070228171453185E-2</v>
      </c>
      <c r="G209" s="165">
        <f t="shared" si="4"/>
        <v>2.8404843773359245E-3</v>
      </c>
    </row>
    <row r="210" spans="1:7" x14ac:dyDescent="0.25">
      <c r="A210" s="108" t="s">
        <v>699</v>
      </c>
      <c r="B210" s="127" t="s">
        <v>1753</v>
      </c>
      <c r="C210" s="166">
        <v>13.908831579999999</v>
      </c>
      <c r="D210" s="169">
        <v>15</v>
      </c>
      <c r="E210" s="122"/>
      <c r="F210" s="165">
        <f t="shared" si="3"/>
        <v>8.9742081965015329E-3</v>
      </c>
      <c r="G210" s="165">
        <f t="shared" si="4"/>
        <v>2.2424876663178351E-3</v>
      </c>
    </row>
    <row r="211" spans="1:7" x14ac:dyDescent="0.25">
      <c r="A211" s="108" t="s">
        <v>700</v>
      </c>
      <c r="B211" s="127" t="s">
        <v>1754</v>
      </c>
      <c r="C211" s="166">
        <v>3.8713232099999999</v>
      </c>
      <c r="D211" s="169">
        <v>4</v>
      </c>
      <c r="E211" s="122"/>
      <c r="F211" s="165">
        <f t="shared" si="3"/>
        <v>2.4978417692860314E-3</v>
      </c>
      <c r="G211" s="165">
        <f t="shared" si="4"/>
        <v>5.979967110180894E-4</v>
      </c>
    </row>
    <row r="212" spans="1:7" x14ac:dyDescent="0.25">
      <c r="A212" s="108" t="s">
        <v>701</v>
      </c>
      <c r="B212" s="127" t="s">
        <v>1755</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1549.8672724599992</v>
      </c>
      <c r="D214" s="170">
        <f>SUM(D190:D213)</f>
        <v>6689</v>
      </c>
      <c r="E214" s="122"/>
      <c r="F214" s="171">
        <f>SUM(F190:F213)</f>
        <v>1.0000000000000004</v>
      </c>
      <c r="G214" s="171">
        <f>SUM(G190:G213)</f>
        <v>1</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0.78870991999999995</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53.461396209999997</v>
      </c>
      <c r="D219" s="169">
        <v>544</v>
      </c>
      <c r="F219" s="165">
        <f t="shared" ref="F219:F226" si="5">IF($C$227=0,"",IF(C219="[for completion]","",C219/$C$227))</f>
        <v>3.4494177120821652E-2</v>
      </c>
      <c r="G219" s="165">
        <f t="shared" ref="G219:G226" si="6">IF($D$227=0,"",IF(D219="[for completion]","",D219/$D$227))</f>
        <v>8.1327552698460162E-2</v>
      </c>
    </row>
    <row r="220" spans="1:7" x14ac:dyDescent="0.25">
      <c r="A220" s="108" t="s">
        <v>710</v>
      </c>
      <c r="B220" s="108" t="s">
        <v>711</v>
      </c>
      <c r="C220" s="166">
        <v>63.925191509999998</v>
      </c>
      <c r="D220" s="169">
        <v>421</v>
      </c>
      <c r="F220" s="165">
        <f t="shared" si="5"/>
        <v>4.1245590926335153E-2</v>
      </c>
      <c r="G220" s="165">
        <f t="shared" si="6"/>
        <v>6.2939153834653913E-2</v>
      </c>
    </row>
    <row r="221" spans="1:7" x14ac:dyDescent="0.25">
      <c r="A221" s="108" t="s">
        <v>712</v>
      </c>
      <c r="B221" s="108" t="s">
        <v>713</v>
      </c>
      <c r="C221" s="166">
        <v>91.110067360000002</v>
      </c>
      <c r="D221" s="169">
        <v>523</v>
      </c>
      <c r="F221" s="165">
        <f t="shared" si="5"/>
        <v>5.8785722480214138E-2</v>
      </c>
      <c r="G221" s="165">
        <f t="shared" si="6"/>
        <v>7.8188069965615184E-2</v>
      </c>
    </row>
    <row r="222" spans="1:7" x14ac:dyDescent="0.25">
      <c r="A222" s="108" t="s">
        <v>714</v>
      </c>
      <c r="B222" s="108" t="s">
        <v>715</v>
      </c>
      <c r="C222" s="166">
        <v>177.66653327</v>
      </c>
      <c r="D222" s="169">
        <v>849</v>
      </c>
      <c r="F222" s="165">
        <f t="shared" si="5"/>
        <v>0.11463338598537012</v>
      </c>
      <c r="G222" s="165">
        <f t="shared" si="6"/>
        <v>0.12692480191358949</v>
      </c>
    </row>
    <row r="223" spans="1:7" x14ac:dyDescent="0.25">
      <c r="A223" s="108" t="s">
        <v>716</v>
      </c>
      <c r="B223" s="108" t="s">
        <v>717</v>
      </c>
      <c r="C223" s="166">
        <v>283.64212664000001</v>
      </c>
      <c r="D223" s="169">
        <v>1139</v>
      </c>
      <c r="F223" s="165">
        <f t="shared" si="5"/>
        <v>0.18301059173266748</v>
      </c>
      <c r="G223" s="165">
        <f t="shared" si="6"/>
        <v>0.17027956346240095</v>
      </c>
    </row>
    <row r="224" spans="1:7" x14ac:dyDescent="0.25">
      <c r="A224" s="108" t="s">
        <v>718</v>
      </c>
      <c r="B224" s="108" t="s">
        <v>719</v>
      </c>
      <c r="C224" s="166">
        <v>414.52921923999997</v>
      </c>
      <c r="D224" s="169">
        <v>1537</v>
      </c>
      <c r="F224" s="165">
        <f t="shared" si="5"/>
        <v>0.26746110883549767</v>
      </c>
      <c r="G224" s="165">
        <f t="shared" si="6"/>
        <v>0.22978023620870086</v>
      </c>
    </row>
    <row r="225" spans="1:7" x14ac:dyDescent="0.25">
      <c r="A225" s="108" t="s">
        <v>720</v>
      </c>
      <c r="B225" s="108" t="s">
        <v>721</v>
      </c>
      <c r="C225" s="166">
        <v>464.83179323000002</v>
      </c>
      <c r="D225" s="169">
        <v>1674</v>
      </c>
      <c r="F225" s="165">
        <f t="shared" si="5"/>
        <v>0.29991716161100929</v>
      </c>
      <c r="G225" s="165">
        <f t="shared" si="6"/>
        <v>0.2502616235610704</v>
      </c>
    </row>
    <row r="226" spans="1:7" x14ac:dyDescent="0.25">
      <c r="A226" s="108" t="s">
        <v>722</v>
      </c>
      <c r="B226" s="108" t="s">
        <v>723</v>
      </c>
      <c r="C226" s="166">
        <v>0.70094500000000004</v>
      </c>
      <c r="D226" s="169">
        <v>2</v>
      </c>
      <c r="F226" s="165">
        <f t="shared" si="5"/>
        <v>4.5226130808442529E-4</v>
      </c>
      <c r="G226" s="165">
        <f t="shared" si="6"/>
        <v>2.989983555090447E-4</v>
      </c>
    </row>
    <row r="227" spans="1:7" x14ac:dyDescent="0.25">
      <c r="A227" s="108" t="s">
        <v>724</v>
      </c>
      <c r="B227" s="136" t="s">
        <v>99</v>
      </c>
      <c r="C227" s="166">
        <f>SUM(C219:C226)</f>
        <v>1549.8672724600001</v>
      </c>
      <c r="D227" s="169">
        <f>SUM(D219:D226)</f>
        <v>6689</v>
      </c>
      <c r="F227" s="140">
        <f>SUM(F219:F226)</f>
        <v>1</v>
      </c>
      <c r="G227" s="140">
        <f>SUM(G219:G226)</f>
        <v>1</v>
      </c>
    </row>
    <row r="228" spans="1:7" outlineLevel="1" x14ac:dyDescent="0.25">
      <c r="A228" s="108" t="s">
        <v>725</v>
      </c>
      <c r="B228" s="123" t="s">
        <v>1756</v>
      </c>
      <c r="C228" s="166">
        <v>0.39500000000000002</v>
      </c>
      <c r="D228" s="169">
        <v>1</v>
      </c>
      <c r="F228" s="165">
        <f t="shared" ref="F228:F233" si="7">IF($C$227=0,"",IF(C228="[for completion]","",C228/$C$227))</f>
        <v>2.5486053355591092E-4</v>
      </c>
      <c r="G228" s="165">
        <f t="shared" ref="G228:G233" si="8">IF($D$227=0,"",IF(D228="[for completion]","",D228/$D$227))</f>
        <v>1.4949917775452235E-4</v>
      </c>
    </row>
    <row r="229" spans="1:7" outlineLevel="1" x14ac:dyDescent="0.25">
      <c r="A229" s="108" t="s">
        <v>727</v>
      </c>
      <c r="B229" s="123" t="s">
        <v>1757</v>
      </c>
      <c r="C229" s="166">
        <v>0.30594500000000002</v>
      </c>
      <c r="D229" s="169">
        <v>1</v>
      </c>
      <c r="F229" s="165">
        <f t="shared" si="7"/>
        <v>1.9740077452851438E-4</v>
      </c>
      <c r="G229" s="165">
        <f t="shared" si="8"/>
        <v>1.4949917775452235E-4</v>
      </c>
    </row>
    <row r="230" spans="1:7" outlineLevel="1" x14ac:dyDescent="0.25">
      <c r="A230" s="108" t="s">
        <v>729</v>
      </c>
      <c r="B230" s="123" t="s">
        <v>1758</v>
      </c>
      <c r="C230" s="166">
        <v>0</v>
      </c>
      <c r="D230" s="169">
        <v>0</v>
      </c>
      <c r="F230" s="165">
        <f t="shared" si="7"/>
        <v>0</v>
      </c>
      <c r="G230" s="165">
        <f t="shared" si="8"/>
        <v>0</v>
      </c>
    </row>
    <row r="231" spans="1:7" outlineLevel="1" x14ac:dyDescent="0.25">
      <c r="A231" s="108" t="s">
        <v>731</v>
      </c>
      <c r="B231" s="123" t="s">
        <v>1759</v>
      </c>
      <c r="C231" s="166">
        <v>0</v>
      </c>
      <c r="D231" s="169">
        <v>0</v>
      </c>
      <c r="F231" s="165">
        <f t="shared" si="7"/>
        <v>0</v>
      </c>
      <c r="G231" s="165">
        <f t="shared" si="8"/>
        <v>0</v>
      </c>
    </row>
    <row r="232" spans="1:7" outlineLevel="1" x14ac:dyDescent="0.25">
      <c r="A232" s="108" t="s">
        <v>733</v>
      </c>
      <c r="B232" s="123" t="s">
        <v>1760</v>
      </c>
      <c r="C232" s="166">
        <v>0</v>
      </c>
      <c r="D232" s="169">
        <v>0</v>
      </c>
      <c r="F232" s="165">
        <f t="shared" si="7"/>
        <v>0</v>
      </c>
      <c r="G232" s="165">
        <f t="shared" si="8"/>
        <v>0</v>
      </c>
    </row>
    <row r="233" spans="1:7" outlineLevel="1" x14ac:dyDescent="0.25">
      <c r="A233" s="108" t="s">
        <v>735</v>
      </c>
      <c r="B233" s="123" t="s">
        <v>1761</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0.64934426999999995</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143.55383309999999</v>
      </c>
      <c r="D241" s="169">
        <v>1168</v>
      </c>
      <c r="F241" s="165">
        <f t="shared" ref="F241:F248" si="9">IF($C$249=0,"",IF(C241="[Mark as ND1 if not relevant]","",C241/$C$249))</f>
        <v>9.2623307589524514E-2</v>
      </c>
      <c r="G241" s="165">
        <f t="shared" ref="G241:G248" si="10">IF($D$249=0,"",IF(D241="[Mark as ND1 if not relevant]","",D241/$D$249))</f>
        <v>0.17461503961728211</v>
      </c>
    </row>
    <row r="242" spans="1:7" x14ac:dyDescent="0.25">
      <c r="A242" s="108" t="s">
        <v>743</v>
      </c>
      <c r="B242" s="108" t="s">
        <v>711</v>
      </c>
      <c r="C242" s="166">
        <v>144.52534598</v>
      </c>
      <c r="D242" s="169">
        <v>749</v>
      </c>
      <c r="F242" s="165">
        <f t="shared" si="9"/>
        <v>9.3250143769152971E-2</v>
      </c>
      <c r="G242" s="165">
        <f t="shared" si="10"/>
        <v>0.11197488413813723</v>
      </c>
    </row>
    <row r="243" spans="1:7" x14ac:dyDescent="0.25">
      <c r="A243" s="108" t="s">
        <v>744</v>
      </c>
      <c r="B243" s="108" t="s">
        <v>713</v>
      </c>
      <c r="C243" s="166">
        <v>252.86785979000001</v>
      </c>
      <c r="D243" s="169">
        <v>1102</v>
      </c>
      <c r="F243" s="165">
        <f t="shared" si="9"/>
        <v>0.16315452573473591</v>
      </c>
      <c r="G243" s="165">
        <f t="shared" si="10"/>
        <v>0.16474809388548364</v>
      </c>
    </row>
    <row r="244" spans="1:7" x14ac:dyDescent="0.25">
      <c r="A244" s="108" t="s">
        <v>745</v>
      </c>
      <c r="B244" s="108" t="s">
        <v>715</v>
      </c>
      <c r="C244" s="166">
        <v>350.03326277000002</v>
      </c>
      <c r="D244" s="169">
        <v>1369</v>
      </c>
      <c r="F244" s="165">
        <f t="shared" si="9"/>
        <v>0.2258472509161483</v>
      </c>
      <c r="G244" s="165">
        <f t="shared" si="10"/>
        <v>0.20466437434594109</v>
      </c>
    </row>
    <row r="245" spans="1:7" x14ac:dyDescent="0.25">
      <c r="A245" s="108" t="s">
        <v>746</v>
      </c>
      <c r="B245" s="108" t="s">
        <v>717</v>
      </c>
      <c r="C245" s="166">
        <v>337.07810336</v>
      </c>
      <c r="D245" s="169">
        <v>1185</v>
      </c>
      <c r="F245" s="165">
        <f t="shared" si="9"/>
        <v>0.21748836777808631</v>
      </c>
      <c r="G245" s="165">
        <f t="shared" si="10"/>
        <v>0.177156525639109</v>
      </c>
    </row>
    <row r="246" spans="1:7" x14ac:dyDescent="0.25">
      <c r="A246" s="108" t="s">
        <v>747</v>
      </c>
      <c r="B246" s="108" t="s">
        <v>719</v>
      </c>
      <c r="C246" s="166">
        <v>267.10360057999998</v>
      </c>
      <c r="D246" s="169">
        <v>929</v>
      </c>
      <c r="F246" s="165">
        <f t="shared" si="9"/>
        <v>0.17233966116081953</v>
      </c>
      <c r="G246" s="165">
        <f t="shared" si="10"/>
        <v>0.13888473613395128</v>
      </c>
    </row>
    <row r="247" spans="1:7" x14ac:dyDescent="0.25">
      <c r="A247" s="108" t="s">
        <v>748</v>
      </c>
      <c r="B247" s="108" t="s">
        <v>721</v>
      </c>
      <c r="C247" s="166">
        <v>54.399321880000002</v>
      </c>
      <c r="D247" s="169">
        <v>186</v>
      </c>
      <c r="F247" s="165">
        <f t="shared" si="9"/>
        <v>3.5099342277003898E-2</v>
      </c>
      <c r="G247" s="165">
        <f t="shared" si="10"/>
        <v>2.7806847062341156E-2</v>
      </c>
    </row>
    <row r="248" spans="1:7" x14ac:dyDescent="0.25">
      <c r="A248" s="108" t="s">
        <v>749</v>
      </c>
      <c r="B248" s="108" t="s">
        <v>723</v>
      </c>
      <c r="C248" s="166">
        <v>0.30594500000000002</v>
      </c>
      <c r="D248" s="169">
        <v>1</v>
      </c>
      <c r="F248" s="165">
        <f t="shared" si="9"/>
        <v>1.9740077452851438E-4</v>
      </c>
      <c r="G248" s="165">
        <f t="shared" si="10"/>
        <v>1.4949917775452235E-4</v>
      </c>
    </row>
    <row r="249" spans="1:7" x14ac:dyDescent="0.25">
      <c r="A249" s="108" t="s">
        <v>750</v>
      </c>
      <c r="B249" s="136" t="s">
        <v>99</v>
      </c>
      <c r="C249" s="166">
        <f>SUM(C241:C248)</f>
        <v>1549.8672724600001</v>
      </c>
      <c r="D249" s="169">
        <f>SUM(D241:D248)</f>
        <v>6689</v>
      </c>
      <c r="F249" s="140">
        <f>SUM(F241:F248)</f>
        <v>1</v>
      </c>
      <c r="G249" s="140">
        <f>SUM(G241:G248)</f>
        <v>1</v>
      </c>
    </row>
    <row r="250" spans="1:7" outlineLevel="1" x14ac:dyDescent="0.25">
      <c r="A250" s="108" t="s">
        <v>751</v>
      </c>
      <c r="B250" s="123" t="s">
        <v>1756</v>
      </c>
      <c r="C250" s="166">
        <v>0</v>
      </c>
      <c r="D250" s="169">
        <v>0</v>
      </c>
      <c r="F250" s="165">
        <f t="shared" ref="F250:F255" si="11">IF($C$249=0,"",IF(C250="[for completion]","",C250/$C$249))</f>
        <v>0</v>
      </c>
      <c r="G250" s="165">
        <f t="shared" ref="G250:G255" si="12">IF($D$249=0,"",IF(D250="[for completion]","",D250/$D$249))</f>
        <v>0</v>
      </c>
    </row>
    <row r="251" spans="1:7" outlineLevel="1" x14ac:dyDescent="0.25">
      <c r="A251" s="108" t="s">
        <v>752</v>
      </c>
      <c r="B251" s="123" t="s">
        <v>1757</v>
      </c>
      <c r="C251" s="166">
        <v>0.30594500000000002</v>
      </c>
      <c r="D251" s="169">
        <v>1</v>
      </c>
      <c r="F251" s="165">
        <f t="shared" si="11"/>
        <v>1.9740077452851438E-4</v>
      </c>
      <c r="G251" s="165">
        <f t="shared" si="12"/>
        <v>1.4949917775452235E-4</v>
      </c>
    </row>
    <row r="252" spans="1:7" outlineLevel="1" x14ac:dyDescent="0.25">
      <c r="A252" s="108" t="s">
        <v>753</v>
      </c>
      <c r="B252" s="123" t="s">
        <v>1758</v>
      </c>
      <c r="C252" s="166">
        <v>0</v>
      </c>
      <c r="D252" s="169">
        <v>0</v>
      </c>
      <c r="F252" s="165">
        <f t="shared" si="11"/>
        <v>0</v>
      </c>
      <c r="G252" s="165">
        <f t="shared" si="12"/>
        <v>0</v>
      </c>
    </row>
    <row r="253" spans="1:7" outlineLevel="1" x14ac:dyDescent="0.25">
      <c r="A253" s="108" t="s">
        <v>754</v>
      </c>
      <c r="B253" s="123" t="s">
        <v>1759</v>
      </c>
      <c r="C253" s="166">
        <v>0</v>
      </c>
      <c r="D253" s="169">
        <v>0</v>
      </c>
      <c r="F253" s="165">
        <f t="shared" si="11"/>
        <v>0</v>
      </c>
      <c r="G253" s="165">
        <f t="shared" si="12"/>
        <v>0</v>
      </c>
    </row>
    <row r="254" spans="1:7" outlineLevel="1" x14ac:dyDescent="0.25">
      <c r="A254" s="108" t="s">
        <v>755</v>
      </c>
      <c r="B254" s="123" t="s">
        <v>1760</v>
      </c>
      <c r="C254" s="166">
        <v>0</v>
      </c>
      <c r="D254" s="169">
        <v>0</v>
      </c>
      <c r="F254" s="165">
        <f t="shared" si="11"/>
        <v>0</v>
      </c>
      <c r="G254" s="165">
        <f t="shared" si="12"/>
        <v>0</v>
      </c>
    </row>
    <row r="255" spans="1:7" outlineLevel="1" x14ac:dyDescent="0.25">
      <c r="A255" s="108" t="s">
        <v>756</v>
      </c>
      <c r="B255" s="123" t="s">
        <v>1761</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0.99967866999999999</v>
      </c>
      <c r="E260" s="122"/>
      <c r="F260" s="122"/>
      <c r="G260" s="122"/>
    </row>
    <row r="261" spans="1:14" x14ac:dyDescent="0.25">
      <c r="A261" s="108" t="s">
        <v>763</v>
      </c>
      <c r="B261" s="108" t="s">
        <v>764</v>
      </c>
      <c r="C261" s="140">
        <v>0</v>
      </c>
      <c r="E261" s="122"/>
      <c r="F261" s="122"/>
    </row>
    <row r="262" spans="1:14" x14ac:dyDescent="0.25">
      <c r="A262" s="108" t="s">
        <v>765</v>
      </c>
      <c r="B262" s="108" t="s">
        <v>766</v>
      </c>
      <c r="C262" s="140">
        <v>3.2132999999999999E-4</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0.74359794000000001</v>
      </c>
      <c r="E277" s="103"/>
      <c r="F277" s="103"/>
    </row>
    <row r="278" spans="1:7" x14ac:dyDescent="0.25">
      <c r="A278" s="108" t="s">
        <v>785</v>
      </c>
      <c r="B278" s="108" t="s">
        <v>97</v>
      </c>
      <c r="C278" s="140">
        <v>0</v>
      </c>
      <c r="E278" s="103"/>
      <c r="F278" s="103"/>
    </row>
    <row r="279" spans="1:7" x14ac:dyDescent="0.25">
      <c r="A279" s="108" t="s">
        <v>787</v>
      </c>
      <c r="B279" s="108" t="s">
        <v>786</v>
      </c>
      <c r="C279" s="140">
        <v>0.25640205999999999</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1693</v>
      </c>
      <c r="C15" s="25" t="s">
        <v>1678</v>
      </c>
      <c r="D15" s="25" t="s">
        <v>1763</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1764</v>
      </c>
      <c r="C18" s="25" t="s">
        <v>1678</v>
      </c>
      <c r="D18" s="25" t="s">
        <v>1763</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1696</v>
      </c>
      <c r="D20" s="25" t="s">
        <v>1765</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1706</v>
      </c>
      <c r="D24" s="25" t="s">
        <v>1766</v>
      </c>
      <c r="E24" s="31"/>
      <c r="F24" s="31"/>
      <c r="G24" s="31"/>
      <c r="H24" s="23"/>
      <c r="L24" s="23"/>
      <c r="M24" s="23"/>
    </row>
    <row r="25" spans="1:13" outlineLevel="1" x14ac:dyDescent="0.25">
      <c r="A25" s="25" t="s">
        <v>1540</v>
      </c>
      <c r="B25" s="40" t="s">
        <v>1694</v>
      </c>
      <c r="C25" s="25" t="s">
        <v>1678</v>
      </c>
      <c r="D25" s="25" t="s">
        <v>1763</v>
      </c>
      <c r="E25" s="31"/>
      <c r="F25" s="31"/>
      <c r="G25" s="31"/>
      <c r="H25" s="23"/>
      <c r="L25" s="23"/>
      <c r="M25" s="23"/>
    </row>
    <row r="26" spans="1:13" outlineLevel="1" x14ac:dyDescent="0.25">
      <c r="A26" s="25" t="s">
        <v>1543</v>
      </c>
      <c r="B26" s="40" t="s">
        <v>1710</v>
      </c>
      <c r="C26" s="25" t="s">
        <v>1711</v>
      </c>
      <c r="E26" s="31"/>
      <c r="F26" s="31"/>
      <c r="G26" s="31"/>
      <c r="H26" s="23"/>
      <c r="L26" s="23"/>
      <c r="M26" s="23"/>
    </row>
    <row r="27" spans="1:13" outlineLevel="1" x14ac:dyDescent="0.25">
      <c r="A27" s="25" t="s">
        <v>1544</v>
      </c>
      <c r="B27" s="40" t="s">
        <v>1707</v>
      </c>
      <c r="C27" s="25" t="s">
        <v>1706</v>
      </c>
      <c r="D27" s="25" t="s">
        <v>1766</v>
      </c>
      <c r="E27" s="31"/>
      <c r="F27" s="31"/>
      <c r="G27" s="31"/>
      <c r="H27" s="23"/>
      <c r="L27" s="23"/>
      <c r="M27" s="23"/>
    </row>
    <row r="28" spans="1:13" outlineLevel="1" x14ac:dyDescent="0.25">
      <c r="A28" s="25" t="s">
        <v>1545</v>
      </c>
      <c r="B28" s="40" t="s">
        <v>1697</v>
      </c>
      <c r="C28" s="25" t="s">
        <v>1696</v>
      </c>
      <c r="D28" s="25" t="s">
        <v>1765</v>
      </c>
      <c r="E28" s="31"/>
      <c r="F28" s="31"/>
      <c r="G28" s="31"/>
      <c r="H28" s="23"/>
      <c r="L28" s="23"/>
      <c r="M28" s="23"/>
    </row>
    <row r="29" spans="1:13" outlineLevel="1" x14ac:dyDescent="0.25">
      <c r="A29" s="25" t="s">
        <v>1546</v>
      </c>
      <c r="B29" s="40" t="s">
        <v>1708</v>
      </c>
      <c r="C29" s="25" t="s">
        <v>1709</v>
      </c>
      <c r="E29" s="31"/>
      <c r="F29" s="31"/>
      <c r="G29" s="31"/>
      <c r="H29" s="23"/>
      <c r="L29" s="23"/>
      <c r="M29" s="23"/>
    </row>
    <row r="30" spans="1:13" outlineLevel="1" x14ac:dyDescent="0.25">
      <c r="A30" s="25" t="s">
        <v>1547</v>
      </c>
      <c r="B30" s="40" t="s">
        <v>1691</v>
      </c>
      <c r="C30" s="25" t="s">
        <v>1678</v>
      </c>
      <c r="D30" s="25" t="s">
        <v>1763</v>
      </c>
      <c r="E30" s="31"/>
      <c r="F30" s="31"/>
      <c r="G30" s="31"/>
      <c r="H30" s="23"/>
      <c r="L30" s="23"/>
      <c r="M30" s="23"/>
    </row>
    <row r="31" spans="1:13" outlineLevel="1" x14ac:dyDescent="0.25">
      <c r="A31" s="25" t="s">
        <v>1548</v>
      </c>
      <c r="B31" s="40" t="s">
        <v>1703</v>
      </c>
      <c r="C31" s="25" t="s">
        <v>1702</v>
      </c>
      <c r="D31" s="25" t="s">
        <v>1767</v>
      </c>
      <c r="E31" s="31"/>
      <c r="F31" s="31"/>
      <c r="G31" s="31"/>
      <c r="H31" s="23"/>
      <c r="L31" s="23"/>
      <c r="M31" s="23"/>
    </row>
    <row r="32" spans="1:13" outlineLevel="1" x14ac:dyDescent="0.25">
      <c r="A32" s="25" t="s">
        <v>1549</v>
      </c>
      <c r="B32" s="40" t="s">
        <v>1698</v>
      </c>
      <c r="C32" s="25" t="s">
        <v>1699</v>
      </c>
      <c r="D32" s="25" t="s">
        <v>1768</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67.644499999999994</v>
      </c>
      <c r="H75" s="23"/>
    </row>
    <row r="76" spans="1:14" x14ac:dyDescent="0.25">
      <c r="A76" s="25" t="s">
        <v>1591</v>
      </c>
      <c r="B76" s="25" t="s">
        <v>1619</v>
      </c>
      <c r="C76" s="148">
        <v>371.7475</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1769</v>
      </c>
      <c r="C82" s="168">
        <v>1.8604699999999999E-3</v>
      </c>
      <c r="D82" s="108" t="str">
        <f t="shared" ref="D82:D87" si="0">IF(C82="","","ND2")</f>
        <v>ND2</v>
      </c>
      <c r="E82" s="108" t="str">
        <f t="shared" ref="E82:E87" si="1">IF(C82="","","ND2")</f>
        <v>ND2</v>
      </c>
      <c r="F82" s="108" t="str">
        <f t="shared" ref="F82:F87" si="2">IF(C82="","","ND2")</f>
        <v>ND2</v>
      </c>
      <c r="G82" s="168">
        <f t="shared" ref="G82:G87" si="3">IF(C82="","",C82)</f>
        <v>1.8604699999999999E-3</v>
      </c>
      <c r="H82" s="23"/>
    </row>
    <row r="83" spans="1:8" x14ac:dyDescent="0.25">
      <c r="A83" s="25" t="s">
        <v>1598</v>
      </c>
      <c r="B83" s="25" t="s">
        <v>1770</v>
      </c>
      <c r="C83" s="190">
        <v>8.7407999999999995E-4</v>
      </c>
      <c r="D83" s="25" t="str">
        <f t="shared" si="0"/>
        <v>ND2</v>
      </c>
      <c r="E83" s="25" t="str">
        <f t="shared" si="1"/>
        <v>ND2</v>
      </c>
      <c r="F83" s="25" t="str">
        <f t="shared" si="2"/>
        <v>ND2</v>
      </c>
      <c r="G83" s="190">
        <f t="shared" si="3"/>
        <v>8.7407999999999995E-4</v>
      </c>
      <c r="H83" s="23"/>
    </row>
    <row r="84" spans="1:8" x14ac:dyDescent="0.25">
      <c r="A84" s="25" t="s">
        <v>1599</v>
      </c>
      <c r="B84" s="25" t="s">
        <v>1771</v>
      </c>
      <c r="C84" s="190">
        <v>9.5480000000000001E-5</v>
      </c>
      <c r="D84" s="25" t="str">
        <f t="shared" si="0"/>
        <v>ND2</v>
      </c>
      <c r="E84" s="25" t="str">
        <f t="shared" si="1"/>
        <v>ND2</v>
      </c>
      <c r="F84" s="25" t="str">
        <f t="shared" si="2"/>
        <v>ND2</v>
      </c>
      <c r="G84" s="190">
        <f t="shared" si="3"/>
        <v>9.5480000000000001E-5</v>
      </c>
      <c r="H84" s="23"/>
    </row>
    <row r="85" spans="1:8" x14ac:dyDescent="0.25">
      <c r="A85" s="25" t="s">
        <v>1600</v>
      </c>
      <c r="B85" s="25" t="s">
        <v>1772</v>
      </c>
      <c r="C85" s="190">
        <v>0</v>
      </c>
      <c r="D85" s="25" t="str">
        <f t="shared" si="0"/>
        <v>ND2</v>
      </c>
      <c r="E85" s="25" t="str">
        <f t="shared" si="1"/>
        <v>ND2</v>
      </c>
      <c r="F85" s="25" t="str">
        <f t="shared" si="2"/>
        <v>ND2</v>
      </c>
      <c r="G85" s="190">
        <f t="shared" si="3"/>
        <v>0</v>
      </c>
      <c r="H85" s="23"/>
    </row>
    <row r="86" spans="1:8" x14ac:dyDescent="0.25">
      <c r="A86" s="25" t="s">
        <v>1611</v>
      </c>
      <c r="B86" s="25" t="s">
        <v>1773</v>
      </c>
      <c r="C86" s="190">
        <v>0</v>
      </c>
      <c r="D86" s="25" t="str">
        <f t="shared" si="0"/>
        <v>ND2</v>
      </c>
      <c r="E86" s="25" t="str">
        <f t="shared" si="1"/>
        <v>ND2</v>
      </c>
      <c r="F86" s="25" t="str">
        <f t="shared" si="2"/>
        <v>ND2</v>
      </c>
      <c r="G86" s="190">
        <f t="shared" si="3"/>
        <v>0</v>
      </c>
      <c r="H86" s="23"/>
    </row>
    <row r="87" spans="1:8" outlineLevel="1" x14ac:dyDescent="0.25">
      <c r="A87" s="25" t="s">
        <v>1601</v>
      </c>
      <c r="B87" s="25" t="s">
        <v>1774</v>
      </c>
      <c r="C87" s="190">
        <v>0.99716996999999996</v>
      </c>
      <c r="D87" s="25" t="str">
        <f t="shared" si="0"/>
        <v>ND2</v>
      </c>
      <c r="E87" s="25" t="str">
        <f t="shared" si="1"/>
        <v>ND2</v>
      </c>
      <c r="F87" s="25" t="str">
        <f t="shared" si="2"/>
        <v>ND2</v>
      </c>
      <c r="G87" s="190">
        <f t="shared" si="3"/>
        <v>0.99716996999999996</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2021-01-11T09:24:22Z</dcterms:created>
  <dcterms:modified xsi:type="dcterms:W3CDTF">2021-01-11T09:27:14Z</dcterms:modified>
</cp:coreProperties>
</file>